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G:\桌面\"/>
    </mc:Choice>
  </mc:AlternateContent>
  <xr:revisionPtr revIDLastSave="0" documentId="13_ncr:1_{46059B6A-1950-45CC-83F7-9679B3F8474C}" xr6:coauthVersionLast="36" xr6:coauthVersionMax="36" xr10:uidLastSave="{00000000-0000-0000-0000-000000000000}"/>
  <bookViews>
    <workbookView xWindow="0" yWindow="0" windowWidth="23325" windowHeight="9840" tabRatio="646" xr2:uid="{00000000-000D-0000-FFFF-FFFF00000000}"/>
  </bookViews>
  <sheets>
    <sheet name="5号线监测最高限价编制表" sheetId="4" r:id="rId1"/>
  </sheets>
  <calcPr calcId="191029"/>
</workbook>
</file>

<file path=xl/calcChain.xml><?xml version="1.0" encoding="utf-8"?>
<calcChain xmlns="http://schemas.openxmlformats.org/spreadsheetml/2006/main">
  <c r="W32" i="4" l="1"/>
  <c r="W31" i="4"/>
  <c r="W30" i="4"/>
  <c r="W29" i="4"/>
  <c r="W28" i="4"/>
  <c r="W27" i="4"/>
  <c r="W22" i="4"/>
  <c r="X22" i="4" s="1"/>
  <c r="V22" i="4"/>
  <c r="T22" i="4"/>
  <c r="R22" i="4"/>
  <c r="P22" i="4"/>
  <c r="N22" i="4"/>
  <c r="L22" i="4"/>
  <c r="J22" i="4"/>
  <c r="H22" i="4"/>
  <c r="F22" i="4"/>
  <c r="X21" i="4"/>
  <c r="W21" i="4"/>
  <c r="V21" i="4"/>
  <c r="T21" i="4"/>
  <c r="R21" i="4"/>
  <c r="P21" i="4"/>
  <c r="N21" i="4"/>
  <c r="L21" i="4"/>
  <c r="J21" i="4"/>
  <c r="H21" i="4"/>
  <c r="F21" i="4"/>
  <c r="X20" i="4"/>
  <c r="W20" i="4"/>
  <c r="V20" i="4"/>
  <c r="T20" i="4"/>
  <c r="R20" i="4"/>
  <c r="P20" i="4"/>
  <c r="N20" i="4"/>
  <c r="L20" i="4"/>
  <c r="J20" i="4"/>
  <c r="H20" i="4"/>
  <c r="F20" i="4"/>
  <c r="W19" i="4"/>
  <c r="X19" i="4" s="1"/>
  <c r="V19" i="4"/>
  <c r="T19" i="4"/>
  <c r="R19" i="4"/>
  <c r="P19" i="4"/>
  <c r="N19" i="4"/>
  <c r="L19" i="4"/>
  <c r="J19" i="4"/>
  <c r="H19" i="4"/>
  <c r="F19" i="4"/>
  <c r="W18" i="4"/>
  <c r="X18" i="4" s="1"/>
  <c r="V18" i="4"/>
  <c r="T18" i="4"/>
  <c r="R18" i="4"/>
  <c r="P18" i="4"/>
  <c r="N18" i="4"/>
  <c r="L18" i="4"/>
  <c r="J18" i="4"/>
  <c r="H18" i="4"/>
  <c r="F18" i="4"/>
  <c r="X17" i="4"/>
  <c r="W17" i="4"/>
  <c r="V17" i="4"/>
  <c r="T17" i="4"/>
  <c r="R17" i="4"/>
  <c r="P17" i="4"/>
  <c r="N17" i="4"/>
  <c r="L17" i="4"/>
  <c r="J17" i="4"/>
  <c r="H17" i="4"/>
  <c r="F17" i="4"/>
  <c r="X16" i="4"/>
  <c r="W16" i="4"/>
  <c r="V16" i="4"/>
  <c r="T16" i="4"/>
  <c r="R16" i="4"/>
  <c r="P16" i="4"/>
  <c r="N16" i="4"/>
  <c r="L16" i="4"/>
  <c r="J16" i="4"/>
  <c r="H16" i="4"/>
  <c r="F16" i="4"/>
  <c r="W15" i="4"/>
  <c r="X15" i="4" s="1"/>
  <c r="V15" i="4"/>
  <c r="T15" i="4"/>
  <c r="R15" i="4"/>
  <c r="P15" i="4"/>
  <c r="N15" i="4"/>
  <c r="L15" i="4"/>
  <c r="J15" i="4"/>
  <c r="H15" i="4"/>
  <c r="F15" i="4"/>
  <c r="W14" i="4"/>
  <c r="X14" i="4" s="1"/>
  <c r="V14" i="4"/>
  <c r="T14" i="4"/>
  <c r="R14" i="4"/>
  <c r="P14" i="4"/>
  <c r="N14" i="4"/>
  <c r="L14" i="4"/>
  <c r="J14" i="4"/>
  <c r="H14" i="4"/>
  <c r="F14" i="4"/>
  <c r="X13" i="4"/>
  <c r="W13" i="4"/>
  <c r="V13" i="4"/>
  <c r="T13" i="4"/>
  <c r="R13" i="4"/>
  <c r="P13" i="4"/>
  <c r="N13" i="4"/>
  <c r="L13" i="4"/>
  <c r="J13" i="4"/>
  <c r="H13" i="4"/>
  <c r="F13" i="4"/>
  <c r="X12" i="4"/>
  <c r="W12" i="4"/>
  <c r="V12" i="4"/>
  <c r="T12" i="4"/>
  <c r="R12" i="4"/>
  <c r="P12" i="4"/>
  <c r="N12" i="4"/>
  <c r="L12" i="4"/>
  <c r="J12" i="4"/>
  <c r="H12" i="4"/>
  <c r="F12" i="4"/>
  <c r="W11" i="4"/>
  <c r="X11" i="4" s="1"/>
  <c r="T11" i="4"/>
  <c r="R11" i="4"/>
  <c r="P11" i="4"/>
  <c r="N11" i="4"/>
  <c r="L11" i="4"/>
  <c r="J11" i="4"/>
  <c r="H11" i="4"/>
  <c r="F11" i="4"/>
  <c r="X10" i="4"/>
  <c r="W10" i="4"/>
  <c r="V10" i="4"/>
  <c r="T10" i="4"/>
  <c r="R10" i="4"/>
  <c r="P10" i="4"/>
  <c r="N10" i="4"/>
  <c r="L10" i="4"/>
  <c r="J10" i="4"/>
  <c r="H10" i="4"/>
  <c r="F10" i="4"/>
  <c r="X9" i="4"/>
  <c r="W9" i="4"/>
  <c r="V9" i="4"/>
  <c r="T9" i="4"/>
  <c r="R9" i="4"/>
  <c r="P9" i="4"/>
  <c r="N9" i="4"/>
  <c r="L9" i="4"/>
  <c r="J9" i="4"/>
  <c r="H9" i="4"/>
  <c r="F9" i="4"/>
  <c r="W8" i="4"/>
  <c r="X8" i="4" s="1"/>
  <c r="V8" i="4"/>
  <c r="T8" i="4"/>
  <c r="R8" i="4"/>
  <c r="P8" i="4"/>
  <c r="O23" i="4" s="1"/>
  <c r="N8" i="4"/>
  <c r="L8" i="4"/>
  <c r="J8" i="4"/>
  <c r="H8" i="4"/>
  <c r="G23" i="4" s="1"/>
  <c r="G34" i="4" s="1"/>
  <c r="F8" i="4"/>
  <c r="W7" i="4"/>
  <c r="X7" i="4" s="1"/>
  <c r="V7" i="4"/>
  <c r="T7" i="4"/>
  <c r="R7" i="4"/>
  <c r="P7" i="4"/>
  <c r="N7" i="4"/>
  <c r="L7" i="4"/>
  <c r="J7" i="4"/>
  <c r="H7" i="4"/>
  <c r="F7" i="4"/>
  <c r="X6" i="4"/>
  <c r="W6" i="4"/>
  <c r="V6" i="4"/>
  <c r="U23" i="4" s="1"/>
  <c r="T6" i="4"/>
  <c r="S23" i="4" s="1"/>
  <c r="R6" i="4"/>
  <c r="Q23" i="4" s="1"/>
  <c r="P6" i="4"/>
  <c r="N6" i="4"/>
  <c r="M23" i="4" s="1"/>
  <c r="L6" i="4"/>
  <c r="K23" i="4" s="1"/>
  <c r="J6" i="4"/>
  <c r="I23" i="4" s="1"/>
  <c r="H6" i="4"/>
  <c r="F6" i="4"/>
  <c r="E23" i="4" s="1"/>
  <c r="E34" i="4" l="1"/>
  <c r="E35" i="4"/>
  <c r="M34" i="4"/>
  <c r="M35" i="4"/>
  <c r="U34" i="4"/>
  <c r="U35" i="4"/>
  <c r="O34" i="4"/>
  <c r="O35" i="4" s="1"/>
  <c r="I34" i="4"/>
  <c r="I35" i="4" s="1"/>
  <c r="Q34" i="4"/>
  <c r="Q35" i="4" s="1"/>
  <c r="W23" i="4"/>
  <c r="K34" i="4"/>
  <c r="K35" i="4" s="1"/>
  <c r="S35" i="4"/>
  <c r="S34" i="4"/>
  <c r="W34" i="4" l="1"/>
  <c r="W35" i="4" s="1"/>
</calcChain>
</file>

<file path=xl/sharedStrings.xml><?xml version="1.0" encoding="utf-8"?>
<sst xmlns="http://schemas.openxmlformats.org/spreadsheetml/2006/main" count="133" uniqueCount="67">
  <si>
    <t>长沙市轨道交通4号线运营期 2022年-2024年监测服务项目最高限价审核表</t>
  </si>
  <si>
    <t>序号</t>
  </si>
  <si>
    <t>工程项目及费用名称</t>
  </si>
  <si>
    <t>计量
单位</t>
  </si>
  <si>
    <t>三年监测数量</t>
  </si>
  <si>
    <t>项目最高限价</t>
  </si>
  <si>
    <t>项目预算</t>
  </si>
  <si>
    <t>询价咨询价格</t>
  </si>
  <si>
    <t>历史合同价格</t>
  </si>
  <si>
    <t>历史项目及询价报价
综合平均价</t>
  </si>
  <si>
    <t>备注</t>
  </si>
  <si>
    <t>北京城建勘测设计研究院有限责任公司
报价</t>
  </si>
  <si>
    <t>湖南省交通规划勘察设计院有限公司
报价</t>
  </si>
  <si>
    <t>中国有色金属长沙勘察设计研究院有限公司
报价</t>
  </si>
  <si>
    <t>长沙市轨道交通3号线一期工程运营期监测服务项目
（有色金属）</t>
  </si>
  <si>
    <t>长沙市轨道交通1、2号线（含西延线）一期工程运营期2019-2022年度监测服务项目（交通勘察设计院）</t>
  </si>
  <si>
    <t>长沙市轨道交通5号线一期工程运营期2020年-2021年监测服务项目
（交通勘察设计院）</t>
  </si>
  <si>
    <t>长沙市轨道交通5号线运营期2021-2024年监测服务项目
（有色金属）</t>
  </si>
  <si>
    <t>单价
（元）</t>
  </si>
  <si>
    <t>合价
（元）</t>
  </si>
  <si>
    <t>一、车站及区间</t>
  </si>
  <si>
    <t>地下线路沉降基准点监测及维护（车站及联络通道段等）</t>
  </si>
  <si>
    <t>点·次</t>
  </si>
  <si>
    <t>24个月/1次</t>
  </si>
  <si>
    <t>地下线路水平位移基准点监测及维护（车站及联络通道段等）</t>
  </si>
  <si>
    <t>区间线路沉降监测点监测及维护</t>
  </si>
  <si>
    <t>区间线路水平位移监测点监测及维护</t>
  </si>
  <si>
    <t>隧道断面收敛监测点监测及维护</t>
  </si>
  <si>
    <t>断面·次</t>
  </si>
  <si>
    <t>与2号线并行段区间沉降基准加密点监测及维护</t>
  </si>
  <si>
    <t>/</t>
  </si>
  <si>
    <t>地质条件不良区间、下穿河流、下穿铁路线路沉降监测加密点监测及维护</t>
  </si>
  <si>
    <t>星城车辆段沉降基准点监测及维护</t>
  </si>
  <si>
    <t>星城车辆段水平位移基准点监测及维护</t>
  </si>
  <si>
    <t>星城车辆段出入段线沉降监测点监测及维护</t>
  </si>
  <si>
    <t>星城车辆段独立建筑物沉降、倾斜监测点监测及维护</t>
  </si>
  <si>
    <t>星城车辆段运用库、检修库和璇轮库股道沉降监测点监测及维护</t>
  </si>
  <si>
    <t>黄榔停车场沉降基准点监测及维护</t>
  </si>
  <si>
    <t>栋·次</t>
  </si>
  <si>
    <t>黄榔停车场水平位移基准点监测及维护</t>
  </si>
  <si>
    <t>黄榔停车场出入场线沉降监测点监测及维护</t>
  </si>
  <si>
    <t>黄榔停车场独立建筑物沉降、倾斜监测点监测及维护</t>
  </si>
  <si>
    <t>黄榔停车场运用库股道沉降监测点监测及维护</t>
  </si>
  <si>
    <t>合计（元）：</t>
  </si>
  <si>
    <t>二、应急监测</t>
  </si>
  <si>
    <t>工程项目名称</t>
  </si>
  <si>
    <t>计量单位</t>
  </si>
  <si>
    <t>综合单价
（元）</t>
  </si>
  <si>
    <t>应急监测包含人工监测及自动化监测，本部分仅给出综合单价，工程量以实际工程量为准，总费用不得超过暂列金额。</t>
  </si>
  <si>
    <t>(一)</t>
  </si>
  <si>
    <t>人工监测</t>
  </si>
  <si>
    <t>沉降及水平位移监测点埋设</t>
  </si>
  <si>
    <t>点</t>
  </si>
  <si>
    <t>沉降监测点监测及维护</t>
  </si>
  <si>
    <r>
      <rPr>
        <sz val="11"/>
        <color rgb="FF000000"/>
        <rFont val="新宋体"/>
        <family val="3"/>
        <charset val="134"/>
      </rPr>
      <t>点</t>
    </r>
    <r>
      <rPr>
        <sz val="11"/>
        <color indexed="8"/>
        <rFont val="新宋体"/>
        <family val="3"/>
        <charset val="134"/>
      </rPr>
      <t>·</t>
    </r>
    <r>
      <rPr>
        <sz val="11"/>
        <color indexed="8"/>
        <rFont val="宋体"/>
        <family val="3"/>
        <charset val="134"/>
      </rPr>
      <t>次</t>
    </r>
  </si>
  <si>
    <t>水平位移监测点监测及维护</t>
  </si>
  <si>
    <t>断面收敛监测点埋设</t>
  </si>
  <si>
    <t>断面</t>
  </si>
  <si>
    <t>断面收敛监测点监测及维护</t>
  </si>
  <si>
    <r>
      <rPr>
        <sz val="11"/>
        <color rgb="FF000000"/>
        <rFont val="新宋体"/>
        <family val="3"/>
        <charset val="134"/>
      </rPr>
      <t>断面·</t>
    </r>
    <r>
      <rPr>
        <sz val="11"/>
        <color indexed="8"/>
        <rFont val="宋体"/>
        <family val="3"/>
        <charset val="134"/>
      </rPr>
      <t>次</t>
    </r>
  </si>
  <si>
    <t>(二)</t>
  </si>
  <si>
    <t>自动化监测</t>
  </si>
  <si>
    <t>三、暂列金额</t>
  </si>
  <si>
    <t>暂列金额小计（元）：</t>
  </si>
  <si>
    <t>暂列金额为应急监测所对应产生费用，取日常监测费用的5%，工程量以实际工程量为准，总费用不得超过暂列金额</t>
  </si>
  <si>
    <t>总计（元）：</t>
  </si>
  <si>
    <t>1、车站及区间监测内容中，“水平位移监测、沉降监测”综合单价参照国家计委、建设部颁发的《工程勘察涉及收费管理规定》(计价格 (2002) 10号文件)中的岩土工程监测收费。其中二等单向水平位移监测(含技术服务费)为112*（1+22%）=136.64元/点*次，远超过预算价格70.73元/点*次，故不予考虑;二等单向垂直位移监测(含技术服务费)为74*（1+22%）90.28 元/点*次，远超过预算价格46.73元/点*次，故不予考虑；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</si>
</sst>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3" x14ac:knownFonts="1">
    <font>
      <sz val="12"/>
      <name val="宋体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rgb="FF000000"/>
      <name val="仿宋_GB2312"/>
      <family val="3"/>
      <charset val="134"/>
    </font>
    <font>
      <sz val="11"/>
      <color rgb="FF000000"/>
      <name val="新宋体"/>
      <family val="3"/>
      <charset val="134"/>
    </font>
    <font>
      <sz val="11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新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8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76" fontId="2" fillId="0" borderId="8" xfId="1" applyNumberFormat="1" applyFont="1" applyFill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176" fontId="15" fillId="0" borderId="3" xfId="1" applyNumberFormat="1" applyFont="1" applyFill="1" applyBorder="1" applyAlignment="1">
      <alignment horizontal="center" vertical="center"/>
    </xf>
    <xf numFmtId="176" fontId="15" fillId="0" borderId="12" xfId="1" applyNumberFormat="1" applyFont="1" applyFill="1" applyBorder="1" applyAlignment="1">
      <alignment horizontal="center" vertical="center"/>
    </xf>
    <xf numFmtId="176" fontId="15" fillId="0" borderId="4" xfId="1" applyNumberFormat="1" applyFont="1" applyFill="1" applyBorder="1" applyAlignment="1">
      <alignment horizontal="center" vertical="center"/>
    </xf>
    <xf numFmtId="176" fontId="15" fillId="0" borderId="6" xfId="1" applyNumberFormat="1" applyFont="1" applyFill="1" applyBorder="1" applyAlignment="1">
      <alignment horizontal="center" vertical="center"/>
    </xf>
    <xf numFmtId="176" fontId="15" fillId="0" borderId="13" xfId="1" applyNumberFormat="1" applyFont="1" applyFill="1" applyBorder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/>
    </xf>
    <xf numFmtId="177" fontId="18" fillId="0" borderId="3" xfId="1" applyNumberFormat="1" applyFont="1" applyFill="1" applyBorder="1" applyAlignment="1">
      <alignment horizontal="center" vertical="center"/>
    </xf>
    <xf numFmtId="177" fontId="18" fillId="0" borderId="4" xfId="1" applyNumberFormat="1" applyFont="1" applyFill="1" applyBorder="1" applyAlignment="1">
      <alignment horizontal="center" vertical="center"/>
    </xf>
    <xf numFmtId="177" fontId="18" fillId="0" borderId="6" xfId="1" applyNumberFormat="1" applyFont="1" applyFill="1" applyBorder="1" applyAlignment="1">
      <alignment horizontal="center" vertical="center"/>
    </xf>
    <xf numFmtId="177" fontId="18" fillId="0" borderId="7" xfId="1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2" fontId="17" fillId="0" borderId="3" xfId="1" applyNumberFormat="1" applyFont="1" applyFill="1" applyBorder="1" applyAlignment="1">
      <alignment horizontal="center" vertical="center" wrapText="1"/>
    </xf>
    <xf numFmtId="2" fontId="17" fillId="0" borderId="4" xfId="1" applyNumberFormat="1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177" fontId="10" fillId="3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A5A5A5"/>
      <color rgb="FF92D05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7"/>
  <sheetViews>
    <sheetView tabSelected="1" zoomScale="85" zoomScaleNormal="85" workbookViewId="0">
      <pane ySplit="4" topLeftCell="A5" activePane="bottomLeft" state="frozen"/>
      <selection pane="bottomLeft" activeCell="AE11" sqref="AE11"/>
    </sheetView>
  </sheetViews>
  <sheetFormatPr defaultColWidth="9" defaultRowHeight="14.25" x14ac:dyDescent="0.15"/>
  <cols>
    <col min="1" max="1" width="4.875" customWidth="1"/>
    <col min="2" max="2" width="39.125" customWidth="1"/>
    <col min="3" max="3" width="9.5" customWidth="1"/>
    <col min="4" max="4" width="6.625" customWidth="1"/>
    <col min="5" max="5" width="8.625" style="1" customWidth="1"/>
    <col min="6" max="6" width="8.125" customWidth="1"/>
    <col min="7" max="7" width="6.75" style="2" hidden="1" customWidth="1"/>
    <col min="8" max="8" width="8.125" hidden="1" customWidth="1"/>
    <col min="9" max="9" width="6.75" hidden="1" customWidth="1"/>
    <col min="10" max="10" width="8.125" hidden="1" customWidth="1"/>
    <col min="11" max="11" width="6.75" hidden="1" customWidth="1"/>
    <col min="12" max="12" width="8.125" hidden="1" customWidth="1"/>
    <col min="13" max="13" width="6.75" hidden="1" customWidth="1"/>
    <col min="14" max="14" width="8.125" hidden="1" customWidth="1"/>
    <col min="15" max="15" width="6.75" hidden="1" customWidth="1"/>
    <col min="16" max="16" width="8.125" hidden="1" customWidth="1"/>
    <col min="17" max="17" width="6.75" hidden="1" customWidth="1"/>
    <col min="18" max="18" width="8.125" hidden="1" customWidth="1"/>
    <col min="19" max="19" width="6.75" hidden="1" customWidth="1"/>
    <col min="20" max="20" width="8.125" hidden="1" customWidth="1"/>
    <col min="21" max="21" width="6.75" hidden="1" customWidth="1"/>
    <col min="22" max="22" width="8.125" hidden="1" customWidth="1"/>
    <col min="23" max="23" width="6.75" style="1" hidden="1" customWidth="1"/>
    <col min="24" max="24" width="7.5" style="1" hidden="1" customWidth="1"/>
    <col min="25" max="25" width="15.125" customWidth="1"/>
    <col min="26" max="26" width="13.625" customWidth="1"/>
  </cols>
  <sheetData>
    <row r="1" spans="1:25" ht="55.5" customHeight="1" x14ac:dyDescent="0.15">
      <c r="A1" s="113" t="s">
        <v>0</v>
      </c>
      <c r="B1" s="113"/>
      <c r="C1" s="113"/>
      <c r="D1" s="113"/>
      <c r="E1" s="114"/>
      <c r="F1" s="115"/>
      <c r="G1" s="115"/>
      <c r="H1" s="115"/>
      <c r="I1" s="115"/>
      <c r="J1" s="115"/>
      <c r="K1" s="115"/>
      <c r="L1" s="115"/>
      <c r="M1" s="115"/>
      <c r="N1" s="115"/>
      <c r="O1" s="113"/>
      <c r="P1" s="113"/>
      <c r="Q1" s="113"/>
      <c r="R1" s="113"/>
      <c r="S1" s="113"/>
      <c r="T1" s="113"/>
      <c r="U1" s="113"/>
      <c r="V1" s="113"/>
      <c r="W1" s="116"/>
      <c r="X1" s="116"/>
      <c r="Y1" s="113"/>
    </row>
    <row r="2" spans="1:25" x14ac:dyDescent="0.15">
      <c r="A2" s="33" t="s">
        <v>1</v>
      </c>
      <c r="B2" s="33" t="s">
        <v>2</v>
      </c>
      <c r="C2" s="33" t="s">
        <v>3</v>
      </c>
      <c r="D2" s="33" t="s">
        <v>4</v>
      </c>
      <c r="E2" s="42" t="s">
        <v>5</v>
      </c>
      <c r="F2" s="43"/>
      <c r="G2" s="46" t="s">
        <v>6</v>
      </c>
      <c r="H2" s="43"/>
      <c r="I2" s="117" t="s">
        <v>7</v>
      </c>
      <c r="J2" s="118"/>
      <c r="K2" s="118"/>
      <c r="L2" s="118"/>
      <c r="M2" s="118"/>
      <c r="N2" s="43"/>
      <c r="O2" s="117" t="s">
        <v>8</v>
      </c>
      <c r="P2" s="118"/>
      <c r="Q2" s="118"/>
      <c r="R2" s="118"/>
      <c r="S2" s="118"/>
      <c r="T2" s="118"/>
      <c r="U2" s="118"/>
      <c r="V2" s="118"/>
      <c r="W2" s="48" t="s">
        <v>9</v>
      </c>
      <c r="X2" s="49"/>
      <c r="Y2" s="36" t="s">
        <v>10</v>
      </c>
    </row>
    <row r="3" spans="1:25" x14ac:dyDescent="0.15">
      <c r="A3" s="34"/>
      <c r="B3" s="34"/>
      <c r="C3" s="34"/>
      <c r="D3" s="34"/>
      <c r="E3" s="44"/>
      <c r="F3" s="45"/>
      <c r="G3" s="47"/>
      <c r="H3" s="45"/>
      <c r="I3" s="119" t="s">
        <v>11</v>
      </c>
      <c r="J3" s="120"/>
      <c r="K3" s="119" t="s">
        <v>12</v>
      </c>
      <c r="L3" s="120"/>
      <c r="M3" s="119" t="s">
        <v>13</v>
      </c>
      <c r="N3" s="120"/>
      <c r="O3" s="121" t="s">
        <v>14</v>
      </c>
      <c r="P3" s="121"/>
      <c r="Q3" s="121" t="s">
        <v>15</v>
      </c>
      <c r="R3" s="121"/>
      <c r="S3" s="121" t="s">
        <v>16</v>
      </c>
      <c r="T3" s="119"/>
      <c r="U3" s="121" t="s">
        <v>17</v>
      </c>
      <c r="V3" s="121"/>
      <c r="W3" s="50"/>
      <c r="X3" s="51"/>
      <c r="Y3" s="37"/>
    </row>
    <row r="4" spans="1:25" ht="40.5" x14ac:dyDescent="0.15">
      <c r="A4" s="35"/>
      <c r="B4" s="35"/>
      <c r="C4" s="35"/>
      <c r="D4" s="35"/>
      <c r="E4" s="4" t="s">
        <v>18</v>
      </c>
      <c r="F4" s="5" t="s">
        <v>19</v>
      </c>
      <c r="G4" s="5" t="s">
        <v>18</v>
      </c>
      <c r="H4" s="5" t="s">
        <v>19</v>
      </c>
      <c r="I4" s="6" t="s">
        <v>18</v>
      </c>
      <c r="J4" s="6" t="s">
        <v>19</v>
      </c>
      <c r="K4" s="6" t="s">
        <v>18</v>
      </c>
      <c r="L4" s="6" t="s">
        <v>19</v>
      </c>
      <c r="M4" s="6" t="s">
        <v>18</v>
      </c>
      <c r="N4" s="6" t="s">
        <v>19</v>
      </c>
      <c r="O4" s="3" t="s">
        <v>18</v>
      </c>
      <c r="P4" s="3" t="s">
        <v>19</v>
      </c>
      <c r="Q4" s="3" t="s">
        <v>18</v>
      </c>
      <c r="R4" s="3" t="s">
        <v>19</v>
      </c>
      <c r="S4" s="3" t="s">
        <v>18</v>
      </c>
      <c r="T4" s="23" t="s">
        <v>19</v>
      </c>
      <c r="U4" s="3" t="s">
        <v>18</v>
      </c>
      <c r="V4" s="23" t="s">
        <v>19</v>
      </c>
      <c r="W4" s="24" t="s">
        <v>18</v>
      </c>
      <c r="X4" s="25" t="s">
        <v>19</v>
      </c>
      <c r="Y4" s="38"/>
    </row>
    <row r="5" spans="1:25" x14ac:dyDescent="0.15">
      <c r="A5" s="106" t="s">
        <v>20</v>
      </c>
      <c r="B5" s="106"/>
      <c r="C5" s="106"/>
      <c r="D5" s="106"/>
      <c r="E5" s="107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7"/>
      <c r="Y5" s="106"/>
    </row>
    <row r="6" spans="1:25" ht="24.95" customHeight="1" x14ac:dyDescent="0.15">
      <c r="A6" s="6">
        <v>1</v>
      </c>
      <c r="B6" s="7" t="s">
        <v>21</v>
      </c>
      <c r="C6" s="8" t="s">
        <v>22</v>
      </c>
      <c r="D6" s="7">
        <v>414</v>
      </c>
      <c r="E6" s="9">
        <v>46.73</v>
      </c>
      <c r="F6" s="8">
        <f>E6*D6</f>
        <v>19346.219999999998</v>
      </c>
      <c r="G6" s="10">
        <v>46.73</v>
      </c>
      <c r="H6" s="11">
        <f t="shared" ref="H6:H22" si="0">G6*D6</f>
        <v>19346.219999999998</v>
      </c>
      <c r="I6" s="11">
        <v>63</v>
      </c>
      <c r="J6" s="11">
        <f>I6*D6</f>
        <v>26082</v>
      </c>
      <c r="K6" s="11">
        <v>53.72</v>
      </c>
      <c r="L6" s="11">
        <f>K6*D6</f>
        <v>22240.079999999998</v>
      </c>
      <c r="M6" s="11">
        <v>63.2</v>
      </c>
      <c r="N6" s="11">
        <f>M6*D6</f>
        <v>26164.800000000003</v>
      </c>
      <c r="O6" s="11">
        <v>58.78</v>
      </c>
      <c r="P6" s="11">
        <f>O6*D6</f>
        <v>24334.920000000002</v>
      </c>
      <c r="Q6" s="11">
        <v>59.16</v>
      </c>
      <c r="R6" s="11">
        <f>Q6*D6</f>
        <v>24492.239999999998</v>
      </c>
      <c r="S6" s="11">
        <v>53.72</v>
      </c>
      <c r="T6" s="11">
        <f>S6*D6</f>
        <v>22240.079999999998</v>
      </c>
      <c r="U6" s="11">
        <v>46.73</v>
      </c>
      <c r="V6" s="11">
        <f>U6*D6</f>
        <v>19346.219999999998</v>
      </c>
      <c r="W6" s="26">
        <f>(I6+K6+M6+O6+Q6+S6+U6)/7</f>
        <v>56.901428571428582</v>
      </c>
      <c r="X6" s="11">
        <f>W6*D6</f>
        <v>23557.191428571434</v>
      </c>
      <c r="Y6" s="30" t="s">
        <v>23</v>
      </c>
    </row>
    <row r="7" spans="1:25" ht="24.95" customHeight="1" x14ac:dyDescent="0.15">
      <c r="A7" s="6">
        <v>2</v>
      </c>
      <c r="B7" s="7" t="s">
        <v>24</v>
      </c>
      <c r="C7" s="8" t="s">
        <v>22</v>
      </c>
      <c r="D7" s="7">
        <v>414</v>
      </c>
      <c r="E7" s="9">
        <v>70.73</v>
      </c>
      <c r="F7" s="8">
        <f t="shared" ref="F7:F22" si="1">E7*D7</f>
        <v>29282.22</v>
      </c>
      <c r="G7" s="10">
        <v>70.73</v>
      </c>
      <c r="H7" s="11">
        <f t="shared" si="0"/>
        <v>29282.22</v>
      </c>
      <c r="I7" s="11">
        <v>95</v>
      </c>
      <c r="J7" s="11">
        <f t="shared" ref="J7:J22" si="2">I7*D7</f>
        <v>39330</v>
      </c>
      <c r="K7" s="11">
        <v>81.3</v>
      </c>
      <c r="L7" s="11">
        <f t="shared" ref="L7:L22" si="3">K7*D7</f>
        <v>33658.199999999997</v>
      </c>
      <c r="M7" s="11">
        <v>95.65</v>
      </c>
      <c r="N7" s="11">
        <f t="shared" ref="N7:N22" si="4">M7*D7</f>
        <v>39599.100000000006</v>
      </c>
      <c r="O7" s="11">
        <v>88.95</v>
      </c>
      <c r="P7" s="11">
        <f t="shared" ref="P7:P22" si="5">O7*D7</f>
        <v>36825.300000000003</v>
      </c>
      <c r="Q7" s="11">
        <v>89.22</v>
      </c>
      <c r="R7" s="11">
        <f t="shared" ref="R7:R22" si="6">Q7*D7</f>
        <v>36937.08</v>
      </c>
      <c r="S7" s="11">
        <v>81.3</v>
      </c>
      <c r="T7" s="11">
        <f t="shared" ref="T7:T22" si="7">S7*D7</f>
        <v>33658.199999999997</v>
      </c>
      <c r="U7" s="11">
        <v>70.73</v>
      </c>
      <c r="V7" s="11">
        <f t="shared" ref="V7:V22" si="8">U7*D7</f>
        <v>29282.22</v>
      </c>
      <c r="W7" s="26">
        <f t="shared" ref="W7:W22" si="9">(I7+K7+M7+O7+Q7+S7+U7)/7</f>
        <v>86.021428571428572</v>
      </c>
      <c r="X7" s="11">
        <f t="shared" ref="X7:X22" si="10">W7*D7</f>
        <v>35612.87142857143</v>
      </c>
      <c r="Y7" s="30" t="s">
        <v>23</v>
      </c>
    </row>
    <row r="8" spans="1:25" ht="24.95" customHeight="1" x14ac:dyDescent="0.15">
      <c r="A8" s="6">
        <v>3</v>
      </c>
      <c r="B8" s="7" t="s">
        <v>25</v>
      </c>
      <c r="C8" s="8" t="s">
        <v>22</v>
      </c>
      <c r="D8" s="7">
        <v>1850</v>
      </c>
      <c r="E8" s="9">
        <v>46.73</v>
      </c>
      <c r="F8" s="8">
        <f t="shared" si="1"/>
        <v>86450.5</v>
      </c>
      <c r="G8" s="10">
        <v>46.73</v>
      </c>
      <c r="H8" s="11">
        <f t="shared" si="0"/>
        <v>86450.5</v>
      </c>
      <c r="I8" s="11">
        <v>63</v>
      </c>
      <c r="J8" s="11">
        <f t="shared" si="2"/>
        <v>116550</v>
      </c>
      <c r="K8" s="11">
        <v>53.72</v>
      </c>
      <c r="L8" s="11">
        <f t="shared" si="3"/>
        <v>99382</v>
      </c>
      <c r="M8" s="11">
        <v>63.2</v>
      </c>
      <c r="N8" s="11">
        <f t="shared" si="4"/>
        <v>116920</v>
      </c>
      <c r="O8" s="11">
        <v>58.78</v>
      </c>
      <c r="P8" s="11">
        <f t="shared" si="5"/>
        <v>108743</v>
      </c>
      <c r="Q8" s="11">
        <v>59.16</v>
      </c>
      <c r="R8" s="11">
        <f t="shared" si="6"/>
        <v>109446</v>
      </c>
      <c r="S8" s="11">
        <v>53.72</v>
      </c>
      <c r="T8" s="11">
        <f t="shared" si="7"/>
        <v>99382</v>
      </c>
      <c r="U8" s="11">
        <v>46.73</v>
      </c>
      <c r="V8" s="11">
        <f t="shared" si="8"/>
        <v>86450.5</v>
      </c>
      <c r="W8" s="26">
        <f t="shared" si="9"/>
        <v>56.901428571428582</v>
      </c>
      <c r="X8" s="11">
        <f t="shared" si="10"/>
        <v>105267.64285714287</v>
      </c>
      <c r="Y8" s="30" t="s">
        <v>23</v>
      </c>
    </row>
    <row r="9" spans="1:25" ht="24.95" customHeight="1" x14ac:dyDescent="0.15">
      <c r="A9" s="6">
        <v>4</v>
      </c>
      <c r="B9" s="7" t="s">
        <v>26</v>
      </c>
      <c r="C9" s="8" t="s">
        <v>22</v>
      </c>
      <c r="D9" s="7">
        <v>925</v>
      </c>
      <c r="E9" s="9">
        <v>70.73</v>
      </c>
      <c r="F9" s="8">
        <f t="shared" si="1"/>
        <v>65425.250000000007</v>
      </c>
      <c r="G9" s="10">
        <v>70.73</v>
      </c>
      <c r="H9" s="11">
        <f t="shared" si="0"/>
        <v>65425.250000000007</v>
      </c>
      <c r="I9" s="11">
        <v>95</v>
      </c>
      <c r="J9" s="11">
        <f t="shared" si="2"/>
        <v>87875</v>
      </c>
      <c r="K9" s="11">
        <v>81.3</v>
      </c>
      <c r="L9" s="11">
        <f t="shared" si="3"/>
        <v>75202.5</v>
      </c>
      <c r="M9" s="11">
        <v>95.65</v>
      </c>
      <c r="N9" s="11">
        <f t="shared" si="4"/>
        <v>88476.25</v>
      </c>
      <c r="O9" s="11">
        <v>88.95</v>
      </c>
      <c r="P9" s="11">
        <f t="shared" si="5"/>
        <v>82278.75</v>
      </c>
      <c r="Q9" s="11">
        <v>89.22</v>
      </c>
      <c r="R9" s="11">
        <f t="shared" si="6"/>
        <v>82528.5</v>
      </c>
      <c r="S9" s="11">
        <v>81.3</v>
      </c>
      <c r="T9" s="11">
        <f t="shared" si="7"/>
        <v>75202.5</v>
      </c>
      <c r="U9" s="11">
        <v>70.73</v>
      </c>
      <c r="V9" s="11">
        <f t="shared" si="8"/>
        <v>65425.250000000007</v>
      </c>
      <c r="W9" s="26">
        <f t="shared" si="9"/>
        <v>86.021428571428572</v>
      </c>
      <c r="X9" s="11">
        <f t="shared" si="10"/>
        <v>79569.821428571435</v>
      </c>
      <c r="Y9" s="30" t="s">
        <v>23</v>
      </c>
    </row>
    <row r="10" spans="1:25" ht="24.95" customHeight="1" x14ac:dyDescent="0.15">
      <c r="A10" s="6">
        <v>5</v>
      </c>
      <c r="B10" s="7" t="s">
        <v>27</v>
      </c>
      <c r="C10" s="8" t="s">
        <v>28</v>
      </c>
      <c r="D10" s="7">
        <v>487</v>
      </c>
      <c r="E10" s="9">
        <v>88.73</v>
      </c>
      <c r="F10" s="8">
        <f t="shared" si="1"/>
        <v>43211.51</v>
      </c>
      <c r="G10" s="10">
        <v>88.73</v>
      </c>
      <c r="H10" s="11">
        <f t="shared" si="0"/>
        <v>43211.51</v>
      </c>
      <c r="I10" s="11">
        <v>115</v>
      </c>
      <c r="J10" s="11">
        <f t="shared" si="2"/>
        <v>56005</v>
      </c>
      <c r="K10" s="11">
        <v>102</v>
      </c>
      <c r="L10" s="11">
        <f t="shared" si="3"/>
        <v>49674</v>
      </c>
      <c r="M10" s="11">
        <v>120</v>
      </c>
      <c r="N10" s="11">
        <f t="shared" si="4"/>
        <v>58440</v>
      </c>
      <c r="O10" s="11">
        <v>111.6</v>
      </c>
      <c r="P10" s="11">
        <f t="shared" si="5"/>
        <v>54349.2</v>
      </c>
      <c r="Q10" s="11">
        <v>108</v>
      </c>
      <c r="R10" s="11">
        <f t="shared" si="6"/>
        <v>52596</v>
      </c>
      <c r="S10" s="11">
        <v>102</v>
      </c>
      <c r="T10" s="11">
        <f t="shared" si="7"/>
        <v>49674</v>
      </c>
      <c r="U10" s="11">
        <v>88.73</v>
      </c>
      <c r="V10" s="11">
        <f t="shared" si="8"/>
        <v>43211.51</v>
      </c>
      <c r="W10" s="26">
        <f t="shared" si="9"/>
        <v>106.76142857142858</v>
      </c>
      <c r="X10" s="11">
        <f t="shared" si="10"/>
        <v>51992.815714285716</v>
      </c>
      <c r="Y10" s="30" t="s">
        <v>23</v>
      </c>
    </row>
    <row r="11" spans="1:25" ht="24.95" customHeight="1" x14ac:dyDescent="0.15">
      <c r="A11" s="6">
        <v>6</v>
      </c>
      <c r="B11" s="7" t="s">
        <v>29</v>
      </c>
      <c r="C11" s="12" t="s">
        <v>22</v>
      </c>
      <c r="D11" s="13">
        <v>68</v>
      </c>
      <c r="E11" s="9">
        <v>46.73</v>
      </c>
      <c r="F11" s="8">
        <f t="shared" si="1"/>
        <v>3177.64</v>
      </c>
      <c r="G11" s="10">
        <v>46.73</v>
      </c>
      <c r="H11" s="11">
        <f t="shared" si="0"/>
        <v>3177.64</v>
      </c>
      <c r="I11" s="11">
        <v>63</v>
      </c>
      <c r="J11" s="11">
        <f t="shared" si="2"/>
        <v>4284</v>
      </c>
      <c r="K11" s="11">
        <v>53.72</v>
      </c>
      <c r="L11" s="11">
        <f t="shared" si="3"/>
        <v>3652.96</v>
      </c>
      <c r="M11" s="11">
        <v>63.2</v>
      </c>
      <c r="N11" s="11">
        <f t="shared" si="4"/>
        <v>4297.6000000000004</v>
      </c>
      <c r="O11" s="11">
        <v>58.78</v>
      </c>
      <c r="P11" s="11">
        <f t="shared" si="5"/>
        <v>3997.04</v>
      </c>
      <c r="Q11" s="11">
        <v>59.16</v>
      </c>
      <c r="R11" s="11">
        <f t="shared" si="6"/>
        <v>4022.8799999999997</v>
      </c>
      <c r="S11" s="11">
        <v>53.72</v>
      </c>
      <c r="T11" s="11">
        <f t="shared" si="7"/>
        <v>3652.96</v>
      </c>
      <c r="U11" s="27" t="s">
        <v>30</v>
      </c>
      <c r="V11" s="8">
        <v>3177.64</v>
      </c>
      <c r="W11" s="26">
        <f>(I11+K11+M11+O11+Q11+S11)/7</f>
        <v>50.22571428571429</v>
      </c>
      <c r="X11" s="11">
        <f t="shared" si="10"/>
        <v>3415.3485714285716</v>
      </c>
      <c r="Y11" s="30" t="s">
        <v>23</v>
      </c>
    </row>
    <row r="12" spans="1:25" ht="24.95" customHeight="1" x14ac:dyDescent="0.15">
      <c r="A12" s="6">
        <v>7</v>
      </c>
      <c r="B12" s="7" t="s">
        <v>31</v>
      </c>
      <c r="C12" s="12" t="s">
        <v>22</v>
      </c>
      <c r="D12" s="7">
        <v>300</v>
      </c>
      <c r="E12" s="9">
        <v>46.73</v>
      </c>
      <c r="F12" s="8">
        <f t="shared" si="1"/>
        <v>14018.999999999998</v>
      </c>
      <c r="G12" s="10">
        <v>46.73</v>
      </c>
      <c r="H12" s="11">
        <f t="shared" si="0"/>
        <v>14018.999999999998</v>
      </c>
      <c r="I12" s="11">
        <v>63</v>
      </c>
      <c r="J12" s="11">
        <f t="shared" si="2"/>
        <v>18900</v>
      </c>
      <c r="K12" s="11">
        <v>53.72</v>
      </c>
      <c r="L12" s="11">
        <f t="shared" si="3"/>
        <v>16116</v>
      </c>
      <c r="M12" s="11">
        <v>63.2</v>
      </c>
      <c r="N12" s="11">
        <f t="shared" si="4"/>
        <v>18960</v>
      </c>
      <c r="O12" s="11">
        <v>58.78</v>
      </c>
      <c r="P12" s="11">
        <f t="shared" si="5"/>
        <v>17634</v>
      </c>
      <c r="Q12" s="11">
        <v>59.16</v>
      </c>
      <c r="R12" s="11">
        <f t="shared" si="6"/>
        <v>17748</v>
      </c>
      <c r="S12" s="11">
        <v>53.72</v>
      </c>
      <c r="T12" s="11">
        <f t="shared" si="7"/>
        <v>16116</v>
      </c>
      <c r="U12" s="11">
        <v>46.73</v>
      </c>
      <c r="V12" s="11">
        <f t="shared" si="8"/>
        <v>14018.999999999998</v>
      </c>
      <c r="W12" s="26">
        <f t="shared" si="9"/>
        <v>56.901428571428582</v>
      </c>
      <c r="X12" s="11">
        <f t="shared" si="10"/>
        <v>17070.428571428576</v>
      </c>
      <c r="Y12" s="30" t="s">
        <v>23</v>
      </c>
    </row>
    <row r="13" spans="1:25" ht="24.95" customHeight="1" x14ac:dyDescent="0.15">
      <c r="A13" s="6">
        <v>8</v>
      </c>
      <c r="B13" s="7" t="s">
        <v>32</v>
      </c>
      <c r="C13" s="14" t="s">
        <v>28</v>
      </c>
      <c r="D13" s="13">
        <v>4</v>
      </c>
      <c r="E13" s="9">
        <v>46.73</v>
      </c>
      <c r="F13" s="8">
        <f t="shared" si="1"/>
        <v>186.92</v>
      </c>
      <c r="G13" s="10">
        <v>46.73</v>
      </c>
      <c r="H13" s="11">
        <f t="shared" si="0"/>
        <v>186.92</v>
      </c>
      <c r="I13" s="11">
        <v>63</v>
      </c>
      <c r="J13" s="11">
        <f t="shared" si="2"/>
        <v>252</v>
      </c>
      <c r="K13" s="11">
        <v>53.72</v>
      </c>
      <c r="L13" s="11">
        <f t="shared" si="3"/>
        <v>214.88</v>
      </c>
      <c r="M13" s="11">
        <v>63.2</v>
      </c>
      <c r="N13" s="11">
        <f t="shared" si="4"/>
        <v>252.8</v>
      </c>
      <c r="O13" s="11">
        <v>58.78</v>
      </c>
      <c r="P13" s="11">
        <f t="shared" si="5"/>
        <v>235.12</v>
      </c>
      <c r="Q13" s="11">
        <v>59.16</v>
      </c>
      <c r="R13" s="11">
        <f t="shared" si="6"/>
        <v>236.64</v>
      </c>
      <c r="S13" s="11">
        <v>53.72</v>
      </c>
      <c r="T13" s="11">
        <f t="shared" si="7"/>
        <v>214.88</v>
      </c>
      <c r="U13" s="11">
        <v>46.73</v>
      </c>
      <c r="V13" s="11">
        <f t="shared" si="8"/>
        <v>186.92</v>
      </c>
      <c r="W13" s="26">
        <f t="shared" si="9"/>
        <v>56.901428571428582</v>
      </c>
      <c r="X13" s="11">
        <f t="shared" si="10"/>
        <v>227.60571428571433</v>
      </c>
      <c r="Y13" s="30" t="s">
        <v>23</v>
      </c>
    </row>
    <row r="14" spans="1:25" ht="24.95" customHeight="1" x14ac:dyDescent="0.15">
      <c r="A14" s="6">
        <v>9</v>
      </c>
      <c r="B14" s="7" t="s">
        <v>33</v>
      </c>
      <c r="C14" s="8" t="s">
        <v>22</v>
      </c>
      <c r="D14" s="13">
        <v>4</v>
      </c>
      <c r="E14" s="9">
        <v>70.73</v>
      </c>
      <c r="F14" s="8">
        <f t="shared" si="1"/>
        <v>282.92</v>
      </c>
      <c r="G14" s="10">
        <v>70.73</v>
      </c>
      <c r="H14" s="11">
        <f t="shared" si="0"/>
        <v>282.92</v>
      </c>
      <c r="I14" s="11">
        <v>95</v>
      </c>
      <c r="J14" s="11">
        <f t="shared" si="2"/>
        <v>380</v>
      </c>
      <c r="K14" s="11">
        <v>81.3</v>
      </c>
      <c r="L14" s="11">
        <f t="shared" si="3"/>
        <v>325.2</v>
      </c>
      <c r="M14" s="11">
        <v>95.65</v>
      </c>
      <c r="N14" s="11">
        <f t="shared" si="4"/>
        <v>382.6</v>
      </c>
      <c r="O14" s="11">
        <v>88.95</v>
      </c>
      <c r="P14" s="11">
        <f t="shared" si="5"/>
        <v>355.8</v>
      </c>
      <c r="Q14" s="11">
        <v>89.22</v>
      </c>
      <c r="R14" s="11">
        <f t="shared" si="6"/>
        <v>356.88</v>
      </c>
      <c r="S14" s="11">
        <v>81.3</v>
      </c>
      <c r="T14" s="11">
        <f t="shared" si="7"/>
        <v>325.2</v>
      </c>
      <c r="U14" s="11">
        <v>70.73</v>
      </c>
      <c r="V14" s="11">
        <f t="shared" si="8"/>
        <v>282.92</v>
      </c>
      <c r="W14" s="26">
        <f t="shared" si="9"/>
        <v>86.021428571428572</v>
      </c>
      <c r="X14" s="11">
        <f t="shared" si="10"/>
        <v>344.08571428571429</v>
      </c>
      <c r="Y14" s="30" t="s">
        <v>23</v>
      </c>
    </row>
    <row r="15" spans="1:25" ht="24.95" customHeight="1" x14ac:dyDescent="0.15">
      <c r="A15" s="6">
        <v>10</v>
      </c>
      <c r="B15" s="7" t="s">
        <v>34</v>
      </c>
      <c r="C15" s="8" t="s">
        <v>22</v>
      </c>
      <c r="D15" s="13">
        <v>115</v>
      </c>
      <c r="E15" s="9">
        <v>46.73</v>
      </c>
      <c r="F15" s="8">
        <f t="shared" si="1"/>
        <v>5373.95</v>
      </c>
      <c r="G15" s="10">
        <v>46.73</v>
      </c>
      <c r="H15" s="11">
        <f t="shared" si="0"/>
        <v>5373.95</v>
      </c>
      <c r="I15" s="11">
        <v>63</v>
      </c>
      <c r="J15" s="11">
        <f t="shared" si="2"/>
        <v>7245</v>
      </c>
      <c r="K15" s="11">
        <v>53.72</v>
      </c>
      <c r="L15" s="11">
        <f t="shared" si="3"/>
        <v>6177.8</v>
      </c>
      <c r="M15" s="11">
        <v>63.2</v>
      </c>
      <c r="N15" s="11">
        <f t="shared" si="4"/>
        <v>7268</v>
      </c>
      <c r="O15" s="11">
        <v>58.78</v>
      </c>
      <c r="P15" s="11">
        <f t="shared" si="5"/>
        <v>6759.7</v>
      </c>
      <c r="Q15" s="11">
        <v>59.16</v>
      </c>
      <c r="R15" s="11">
        <f t="shared" si="6"/>
        <v>6803.4</v>
      </c>
      <c r="S15" s="11">
        <v>53.72</v>
      </c>
      <c r="T15" s="11">
        <f t="shared" si="7"/>
        <v>6177.8</v>
      </c>
      <c r="U15" s="11">
        <v>46.73</v>
      </c>
      <c r="V15" s="11">
        <f t="shared" si="8"/>
        <v>5373.95</v>
      </c>
      <c r="W15" s="26">
        <f t="shared" si="9"/>
        <v>56.901428571428582</v>
      </c>
      <c r="X15" s="11">
        <f t="shared" si="10"/>
        <v>6543.664285714287</v>
      </c>
      <c r="Y15" s="30" t="s">
        <v>23</v>
      </c>
    </row>
    <row r="16" spans="1:25" ht="24.95" customHeight="1" x14ac:dyDescent="0.15">
      <c r="A16" s="6">
        <v>11</v>
      </c>
      <c r="B16" s="7" t="s">
        <v>35</v>
      </c>
      <c r="C16" s="8" t="s">
        <v>22</v>
      </c>
      <c r="D16" s="13">
        <v>9</v>
      </c>
      <c r="E16" s="9">
        <v>184.53</v>
      </c>
      <c r="F16" s="8">
        <f t="shared" si="1"/>
        <v>1660.77</v>
      </c>
      <c r="G16" s="10">
        <v>184.53</v>
      </c>
      <c r="H16" s="11">
        <f t="shared" si="0"/>
        <v>1660.77</v>
      </c>
      <c r="I16" s="11">
        <v>250</v>
      </c>
      <c r="J16" s="11">
        <f t="shared" si="2"/>
        <v>2250</v>
      </c>
      <c r="K16" s="11">
        <v>214.88</v>
      </c>
      <c r="L16" s="11">
        <f t="shared" si="3"/>
        <v>1933.92</v>
      </c>
      <c r="M16" s="11">
        <v>252</v>
      </c>
      <c r="N16" s="11">
        <f t="shared" si="4"/>
        <v>2268</v>
      </c>
      <c r="O16" s="11">
        <v>235.1</v>
      </c>
      <c r="P16" s="11">
        <f t="shared" si="5"/>
        <v>2115.9</v>
      </c>
      <c r="Q16" s="11">
        <v>235.59</v>
      </c>
      <c r="R16" s="11">
        <f t="shared" si="6"/>
        <v>2120.31</v>
      </c>
      <c r="S16" s="11">
        <v>214</v>
      </c>
      <c r="T16" s="11">
        <f t="shared" si="7"/>
        <v>1926</v>
      </c>
      <c r="U16" s="11">
        <v>184.53</v>
      </c>
      <c r="V16" s="11">
        <f t="shared" si="8"/>
        <v>1660.77</v>
      </c>
      <c r="W16" s="26">
        <f t="shared" si="9"/>
        <v>226.58571428571426</v>
      </c>
      <c r="X16" s="11">
        <f t="shared" si="10"/>
        <v>2039.2714285714283</v>
      </c>
      <c r="Y16" s="30" t="s">
        <v>23</v>
      </c>
    </row>
    <row r="17" spans="1:25" ht="24.95" customHeight="1" x14ac:dyDescent="0.15">
      <c r="A17" s="6">
        <v>12</v>
      </c>
      <c r="B17" s="7" t="s">
        <v>36</v>
      </c>
      <c r="C17" s="8" t="s">
        <v>22</v>
      </c>
      <c r="D17" s="13">
        <v>210</v>
      </c>
      <c r="E17" s="15">
        <v>46.73</v>
      </c>
      <c r="F17" s="8">
        <f t="shared" si="1"/>
        <v>9813.2999999999993</v>
      </c>
      <c r="G17" s="10">
        <v>46.73</v>
      </c>
      <c r="H17" s="11">
        <f t="shared" si="0"/>
        <v>9813.2999999999993</v>
      </c>
      <c r="I17" s="11">
        <v>63</v>
      </c>
      <c r="J17" s="11">
        <f t="shared" si="2"/>
        <v>13230</v>
      </c>
      <c r="K17" s="11">
        <v>53.72</v>
      </c>
      <c r="L17" s="11">
        <f t="shared" si="3"/>
        <v>11281.199999999999</v>
      </c>
      <c r="M17" s="11">
        <v>63.2</v>
      </c>
      <c r="N17" s="11">
        <f t="shared" si="4"/>
        <v>13272</v>
      </c>
      <c r="O17" s="11">
        <v>58.78</v>
      </c>
      <c r="P17" s="11">
        <f t="shared" si="5"/>
        <v>12343.800000000001</v>
      </c>
      <c r="Q17" s="11">
        <v>59.16</v>
      </c>
      <c r="R17" s="11">
        <f t="shared" si="6"/>
        <v>12423.599999999999</v>
      </c>
      <c r="S17" s="11">
        <v>53.72</v>
      </c>
      <c r="T17" s="11">
        <f t="shared" si="7"/>
        <v>11281.199999999999</v>
      </c>
      <c r="U17" s="27">
        <v>44.73</v>
      </c>
      <c r="V17" s="11">
        <f t="shared" si="8"/>
        <v>9393.2999999999993</v>
      </c>
      <c r="W17" s="26">
        <f t="shared" si="9"/>
        <v>56.615714285714297</v>
      </c>
      <c r="X17" s="11">
        <f t="shared" si="10"/>
        <v>11889.300000000003</v>
      </c>
      <c r="Y17" s="30" t="s">
        <v>23</v>
      </c>
    </row>
    <row r="18" spans="1:25" ht="24.95" customHeight="1" x14ac:dyDescent="0.15">
      <c r="A18" s="6">
        <v>13</v>
      </c>
      <c r="B18" s="7" t="s">
        <v>37</v>
      </c>
      <c r="C18" s="8" t="s">
        <v>38</v>
      </c>
      <c r="D18" s="13">
        <v>4</v>
      </c>
      <c r="E18" s="11">
        <v>46.73</v>
      </c>
      <c r="F18" s="8">
        <f t="shared" si="1"/>
        <v>186.92</v>
      </c>
      <c r="G18" s="9">
        <v>46.73</v>
      </c>
      <c r="H18" s="11">
        <f t="shared" si="0"/>
        <v>186.92</v>
      </c>
      <c r="I18" s="11">
        <v>63</v>
      </c>
      <c r="J18" s="11">
        <f t="shared" si="2"/>
        <v>252</v>
      </c>
      <c r="K18" s="11">
        <v>53.72</v>
      </c>
      <c r="L18" s="11">
        <f t="shared" si="3"/>
        <v>214.88</v>
      </c>
      <c r="M18" s="11">
        <v>63.2</v>
      </c>
      <c r="N18" s="11">
        <f t="shared" si="4"/>
        <v>252.8</v>
      </c>
      <c r="O18" s="11">
        <v>58.78</v>
      </c>
      <c r="P18" s="11">
        <f t="shared" si="5"/>
        <v>235.12</v>
      </c>
      <c r="Q18" s="11">
        <v>59.16</v>
      </c>
      <c r="R18" s="11">
        <f t="shared" si="6"/>
        <v>236.64</v>
      </c>
      <c r="S18" s="11">
        <v>53.72</v>
      </c>
      <c r="T18" s="11">
        <f t="shared" si="7"/>
        <v>214.88</v>
      </c>
      <c r="U18" s="11">
        <v>46.73</v>
      </c>
      <c r="V18" s="11">
        <f t="shared" si="8"/>
        <v>186.92</v>
      </c>
      <c r="W18" s="26">
        <f t="shared" si="9"/>
        <v>56.901428571428582</v>
      </c>
      <c r="X18" s="28">
        <f t="shared" si="10"/>
        <v>227.60571428571433</v>
      </c>
      <c r="Y18" s="30" t="s">
        <v>23</v>
      </c>
    </row>
    <row r="19" spans="1:25" ht="24.95" customHeight="1" x14ac:dyDescent="0.15">
      <c r="A19" s="6">
        <v>14</v>
      </c>
      <c r="B19" s="7" t="s">
        <v>39</v>
      </c>
      <c r="C19" s="8" t="s">
        <v>22</v>
      </c>
      <c r="D19" s="13">
        <v>4</v>
      </c>
      <c r="E19" s="11">
        <v>70.73</v>
      </c>
      <c r="F19" s="8">
        <f t="shared" si="1"/>
        <v>282.92</v>
      </c>
      <c r="G19" s="10">
        <v>70.73</v>
      </c>
      <c r="H19" s="11">
        <f t="shared" si="0"/>
        <v>282.92</v>
      </c>
      <c r="I19" s="11">
        <v>95</v>
      </c>
      <c r="J19" s="11">
        <f t="shared" si="2"/>
        <v>380</v>
      </c>
      <c r="K19" s="11">
        <v>81.3</v>
      </c>
      <c r="L19" s="11">
        <f t="shared" si="3"/>
        <v>325.2</v>
      </c>
      <c r="M19" s="11">
        <v>95.35</v>
      </c>
      <c r="N19" s="11">
        <f t="shared" si="4"/>
        <v>381.4</v>
      </c>
      <c r="O19" s="11">
        <v>88.95</v>
      </c>
      <c r="P19" s="11">
        <f t="shared" si="5"/>
        <v>355.8</v>
      </c>
      <c r="Q19" s="11">
        <v>89.22</v>
      </c>
      <c r="R19" s="11">
        <f t="shared" si="6"/>
        <v>356.88</v>
      </c>
      <c r="S19" s="11">
        <v>81.3</v>
      </c>
      <c r="T19" s="11">
        <f t="shared" si="7"/>
        <v>325.2</v>
      </c>
      <c r="U19" s="11">
        <v>70.73</v>
      </c>
      <c r="V19" s="11">
        <f t="shared" si="8"/>
        <v>282.92</v>
      </c>
      <c r="W19" s="26">
        <f t="shared" si="9"/>
        <v>85.978571428571414</v>
      </c>
      <c r="X19" s="28">
        <f t="shared" si="10"/>
        <v>343.91428571428565</v>
      </c>
      <c r="Y19" s="30" t="s">
        <v>23</v>
      </c>
    </row>
    <row r="20" spans="1:25" ht="24.95" customHeight="1" x14ac:dyDescent="0.15">
      <c r="A20" s="6">
        <v>15</v>
      </c>
      <c r="B20" s="7" t="s">
        <v>40</v>
      </c>
      <c r="C20" s="8" t="s">
        <v>22</v>
      </c>
      <c r="D20" s="13">
        <v>64</v>
      </c>
      <c r="E20" s="16">
        <v>46.73</v>
      </c>
      <c r="F20" s="8">
        <f t="shared" si="1"/>
        <v>2990.72</v>
      </c>
      <c r="G20" s="17">
        <v>46.73</v>
      </c>
      <c r="H20" s="11">
        <f t="shared" si="0"/>
        <v>2990.72</v>
      </c>
      <c r="I20" s="22">
        <v>63</v>
      </c>
      <c r="J20" s="11">
        <f t="shared" si="2"/>
        <v>4032</v>
      </c>
      <c r="K20" s="11">
        <v>53.72</v>
      </c>
      <c r="L20" s="11">
        <f t="shared" si="3"/>
        <v>3438.08</v>
      </c>
      <c r="M20" s="16">
        <v>63.2</v>
      </c>
      <c r="N20" s="11">
        <f t="shared" si="4"/>
        <v>4044.8</v>
      </c>
      <c r="O20" s="11">
        <v>58.78</v>
      </c>
      <c r="P20" s="11">
        <f t="shared" si="5"/>
        <v>3761.92</v>
      </c>
      <c r="Q20" s="11">
        <v>59.16</v>
      </c>
      <c r="R20" s="11">
        <f t="shared" si="6"/>
        <v>3786.24</v>
      </c>
      <c r="S20" s="11">
        <v>53.72</v>
      </c>
      <c r="T20" s="11">
        <f t="shared" si="7"/>
        <v>3438.08</v>
      </c>
      <c r="U20" s="16">
        <v>46.73</v>
      </c>
      <c r="V20" s="11">
        <f t="shared" si="8"/>
        <v>2990.72</v>
      </c>
      <c r="W20" s="26">
        <f t="shared" si="9"/>
        <v>56.901428571428582</v>
      </c>
      <c r="X20" s="28">
        <f t="shared" si="10"/>
        <v>3641.6914285714292</v>
      </c>
      <c r="Y20" s="30" t="s">
        <v>23</v>
      </c>
    </row>
    <row r="21" spans="1:25" ht="24.95" customHeight="1" x14ac:dyDescent="0.15">
      <c r="A21" s="6">
        <v>16</v>
      </c>
      <c r="B21" s="7" t="s">
        <v>41</v>
      </c>
      <c r="C21" s="8" t="s">
        <v>22</v>
      </c>
      <c r="D21" s="13">
        <v>4</v>
      </c>
      <c r="E21" s="16">
        <v>184.53</v>
      </c>
      <c r="F21" s="8">
        <f t="shared" si="1"/>
        <v>738.12</v>
      </c>
      <c r="G21" s="17">
        <v>184.53</v>
      </c>
      <c r="H21" s="11">
        <f t="shared" si="0"/>
        <v>738.12</v>
      </c>
      <c r="I21" s="22">
        <v>250</v>
      </c>
      <c r="J21" s="11">
        <f t="shared" si="2"/>
        <v>1000</v>
      </c>
      <c r="K21" s="11">
        <v>214.88</v>
      </c>
      <c r="L21" s="11">
        <f t="shared" si="3"/>
        <v>859.52</v>
      </c>
      <c r="M21" s="16">
        <v>252</v>
      </c>
      <c r="N21" s="11">
        <f t="shared" si="4"/>
        <v>1008</v>
      </c>
      <c r="O21" s="17">
        <v>235.1</v>
      </c>
      <c r="P21" s="11">
        <f t="shared" si="5"/>
        <v>940.4</v>
      </c>
      <c r="Q21" s="17">
        <v>235.59</v>
      </c>
      <c r="R21" s="11">
        <f t="shared" si="6"/>
        <v>942.36</v>
      </c>
      <c r="S21" s="11">
        <v>214.88</v>
      </c>
      <c r="T21" s="11">
        <f t="shared" si="7"/>
        <v>859.52</v>
      </c>
      <c r="U21" s="16">
        <v>184.53</v>
      </c>
      <c r="V21" s="11">
        <f t="shared" si="8"/>
        <v>738.12</v>
      </c>
      <c r="W21" s="26">
        <f t="shared" si="9"/>
        <v>226.71142857142854</v>
      </c>
      <c r="X21" s="28">
        <f t="shared" si="10"/>
        <v>906.84571428571417</v>
      </c>
      <c r="Y21" s="30" t="s">
        <v>23</v>
      </c>
    </row>
    <row r="22" spans="1:25" ht="24.95" customHeight="1" x14ac:dyDescent="0.15">
      <c r="A22" s="6">
        <v>17</v>
      </c>
      <c r="B22" s="7" t="s">
        <v>42</v>
      </c>
      <c r="C22" s="8" t="s">
        <v>22</v>
      </c>
      <c r="D22" s="13">
        <v>140</v>
      </c>
      <c r="E22" s="15">
        <v>46.73</v>
      </c>
      <c r="F22" s="8">
        <f t="shared" si="1"/>
        <v>6542.2</v>
      </c>
      <c r="G22" s="17">
        <v>46.73</v>
      </c>
      <c r="H22" s="11">
        <f t="shared" si="0"/>
        <v>6542.2</v>
      </c>
      <c r="I22" s="22">
        <v>63</v>
      </c>
      <c r="J22" s="11">
        <f t="shared" si="2"/>
        <v>8820</v>
      </c>
      <c r="K22" s="11">
        <v>53.72</v>
      </c>
      <c r="L22" s="11">
        <f t="shared" si="3"/>
        <v>7520.8</v>
      </c>
      <c r="M22" s="16">
        <v>63.2</v>
      </c>
      <c r="N22" s="11">
        <f t="shared" si="4"/>
        <v>8848</v>
      </c>
      <c r="O22" s="11">
        <v>58.78</v>
      </c>
      <c r="P22" s="11">
        <f t="shared" si="5"/>
        <v>8229.2000000000007</v>
      </c>
      <c r="Q22" s="11">
        <v>59.16</v>
      </c>
      <c r="R22" s="11">
        <f t="shared" si="6"/>
        <v>8282.4</v>
      </c>
      <c r="S22" s="11">
        <v>53.72</v>
      </c>
      <c r="T22" s="11">
        <f t="shared" si="7"/>
        <v>7520.8</v>
      </c>
      <c r="U22" s="29">
        <v>44.73</v>
      </c>
      <c r="V22" s="11">
        <f t="shared" si="8"/>
        <v>6262.2</v>
      </c>
      <c r="W22" s="26">
        <f t="shared" si="9"/>
        <v>56.615714285714297</v>
      </c>
      <c r="X22" s="28">
        <f t="shared" si="10"/>
        <v>7926.2000000000016</v>
      </c>
      <c r="Y22" s="30" t="s">
        <v>23</v>
      </c>
    </row>
    <row r="23" spans="1:25" x14ac:dyDescent="0.15">
      <c r="A23" s="108" t="s">
        <v>43</v>
      </c>
      <c r="B23" s="109"/>
      <c r="C23" s="109"/>
      <c r="D23" s="110"/>
      <c r="E23" s="111">
        <f t="shared" ref="E23:I23" si="11">SUM(F6:F22)</f>
        <v>288971.08</v>
      </c>
      <c r="F23" s="112"/>
      <c r="G23" s="111">
        <f t="shared" si="11"/>
        <v>288971.08</v>
      </c>
      <c r="H23" s="112"/>
      <c r="I23" s="111">
        <f t="shared" si="11"/>
        <v>386867</v>
      </c>
      <c r="J23" s="112"/>
      <c r="K23" s="111">
        <f t="shared" ref="K23:O23" si="12">SUM(L6:L22)</f>
        <v>332217.22000000009</v>
      </c>
      <c r="L23" s="112"/>
      <c r="M23" s="111">
        <f t="shared" si="12"/>
        <v>390836.14999999997</v>
      </c>
      <c r="N23" s="112"/>
      <c r="O23" s="111">
        <f t="shared" si="12"/>
        <v>363494.97</v>
      </c>
      <c r="P23" s="112"/>
      <c r="Q23" s="111">
        <f t="shared" ref="Q23:U23" si="13">SUM(R6:R22)</f>
        <v>363316.05000000005</v>
      </c>
      <c r="R23" s="112"/>
      <c r="S23" s="111">
        <f t="shared" si="13"/>
        <v>332209.3000000001</v>
      </c>
      <c r="T23" s="112"/>
      <c r="U23" s="111">
        <f t="shared" si="13"/>
        <v>288271.08</v>
      </c>
      <c r="V23" s="112"/>
      <c r="W23" s="111">
        <f>SUM(X6:X22)</f>
        <v>350576.30428571423</v>
      </c>
      <c r="X23" s="112"/>
      <c r="Y23" s="6" t="s">
        <v>30</v>
      </c>
    </row>
    <row r="24" spans="1:25" x14ac:dyDescent="0.15">
      <c r="A24" s="100" t="s">
        <v>44</v>
      </c>
      <c r="B24" s="101"/>
      <c r="C24" s="101"/>
      <c r="D24" s="101"/>
      <c r="E24" s="102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2"/>
      <c r="X24" s="102"/>
      <c r="Y24" s="103"/>
    </row>
    <row r="25" spans="1:25" ht="23.1" customHeight="1" x14ac:dyDescent="0.15">
      <c r="A25" s="18" t="s">
        <v>1</v>
      </c>
      <c r="B25" s="19" t="s">
        <v>45</v>
      </c>
      <c r="C25" s="76" t="s">
        <v>46</v>
      </c>
      <c r="D25" s="76"/>
      <c r="E25" s="104" t="s">
        <v>47</v>
      </c>
      <c r="F25" s="39"/>
      <c r="G25" s="105" t="s">
        <v>47</v>
      </c>
      <c r="H25" s="39"/>
      <c r="I25" s="39" t="s">
        <v>47</v>
      </c>
      <c r="J25" s="39"/>
      <c r="K25" s="39" t="s">
        <v>47</v>
      </c>
      <c r="L25" s="39"/>
      <c r="M25" s="39" t="s">
        <v>47</v>
      </c>
      <c r="N25" s="39"/>
      <c r="O25" s="39" t="s">
        <v>47</v>
      </c>
      <c r="P25" s="39"/>
      <c r="Q25" s="39" t="s">
        <v>47</v>
      </c>
      <c r="R25" s="39"/>
      <c r="S25" s="39" t="s">
        <v>47</v>
      </c>
      <c r="T25" s="39"/>
      <c r="U25" s="39" t="s">
        <v>47</v>
      </c>
      <c r="V25" s="39"/>
      <c r="W25" s="104" t="s">
        <v>47</v>
      </c>
      <c r="X25" s="104"/>
      <c r="Y25" s="39" t="s">
        <v>48</v>
      </c>
    </row>
    <row r="26" spans="1:25" ht="23.1" customHeight="1" x14ac:dyDescent="0.15">
      <c r="A26" s="18" t="s">
        <v>49</v>
      </c>
      <c r="B26" s="74" t="s">
        <v>50</v>
      </c>
      <c r="C26" s="74"/>
      <c r="D26" s="74"/>
      <c r="E26" s="74"/>
      <c r="F26" s="74"/>
      <c r="G26" s="75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3"/>
      <c r="X26" s="73"/>
      <c r="Y26" s="40"/>
    </row>
    <row r="27" spans="1:25" ht="23.1" customHeight="1" x14ac:dyDescent="0.15">
      <c r="A27" s="20">
        <v>18</v>
      </c>
      <c r="B27" s="21" t="s">
        <v>51</v>
      </c>
      <c r="C27" s="93" t="s">
        <v>52</v>
      </c>
      <c r="D27" s="93"/>
      <c r="E27" s="94">
        <v>17.86</v>
      </c>
      <c r="F27" s="94"/>
      <c r="G27" s="95">
        <v>17.86</v>
      </c>
      <c r="H27" s="96"/>
      <c r="I27" s="97">
        <v>21</v>
      </c>
      <c r="J27" s="97"/>
      <c r="K27" s="98">
        <v>21.43</v>
      </c>
      <c r="L27" s="99"/>
      <c r="M27" s="98">
        <v>21.01</v>
      </c>
      <c r="N27" s="99"/>
      <c r="O27" s="94" t="s">
        <v>30</v>
      </c>
      <c r="P27" s="94"/>
      <c r="Q27" s="94">
        <v>19.91</v>
      </c>
      <c r="R27" s="94"/>
      <c r="S27" s="94">
        <v>17.86</v>
      </c>
      <c r="T27" s="94"/>
      <c r="U27" s="94">
        <v>17.86</v>
      </c>
      <c r="V27" s="94"/>
      <c r="W27" s="69">
        <f>(K27+M27+Q27+S27+I27+G27+U27)/7</f>
        <v>19.561428571428571</v>
      </c>
      <c r="X27" s="69"/>
      <c r="Y27" s="40"/>
    </row>
    <row r="28" spans="1:25" ht="23.1" customHeight="1" x14ac:dyDescent="0.15">
      <c r="A28" s="20">
        <v>19</v>
      </c>
      <c r="B28" s="18" t="s">
        <v>53</v>
      </c>
      <c r="C28" s="74" t="s">
        <v>54</v>
      </c>
      <c r="D28" s="74"/>
      <c r="E28" s="84">
        <v>53.72</v>
      </c>
      <c r="F28" s="84"/>
      <c r="G28" s="85">
        <v>53.72</v>
      </c>
      <c r="H28" s="86"/>
      <c r="I28" s="87">
        <v>63</v>
      </c>
      <c r="J28" s="87"/>
      <c r="K28" s="88">
        <v>63.2</v>
      </c>
      <c r="L28" s="89"/>
      <c r="M28" s="88">
        <v>63.2</v>
      </c>
      <c r="N28" s="89"/>
      <c r="O28" s="84" t="s">
        <v>30</v>
      </c>
      <c r="P28" s="84"/>
      <c r="Q28" s="84">
        <v>59.72</v>
      </c>
      <c r="R28" s="84"/>
      <c r="S28" s="84">
        <v>53.72</v>
      </c>
      <c r="T28" s="84"/>
      <c r="U28" s="84">
        <v>53.72</v>
      </c>
      <c r="V28" s="84"/>
      <c r="W28" s="69">
        <f>(K28+M28+Q28+S28+I28+G28+U28)/7</f>
        <v>58.611428571428583</v>
      </c>
      <c r="X28" s="69"/>
      <c r="Y28" s="40"/>
    </row>
    <row r="29" spans="1:25" ht="23.1" customHeight="1" x14ac:dyDescent="0.15">
      <c r="A29" s="20">
        <v>20</v>
      </c>
      <c r="B29" s="18" t="s">
        <v>55</v>
      </c>
      <c r="C29" s="74" t="s">
        <v>54</v>
      </c>
      <c r="D29" s="74"/>
      <c r="E29" s="84">
        <v>81.3</v>
      </c>
      <c r="F29" s="84"/>
      <c r="G29" s="85">
        <v>81.3</v>
      </c>
      <c r="H29" s="86"/>
      <c r="I29" s="92">
        <v>21</v>
      </c>
      <c r="J29" s="92"/>
      <c r="K29" s="88">
        <v>95.65</v>
      </c>
      <c r="L29" s="89"/>
      <c r="M29" s="88">
        <v>95.65</v>
      </c>
      <c r="N29" s="89"/>
      <c r="O29" s="84" t="s">
        <v>30</v>
      </c>
      <c r="P29" s="84"/>
      <c r="Q29" s="84">
        <v>90.06</v>
      </c>
      <c r="R29" s="84"/>
      <c r="S29" s="84">
        <v>81.3</v>
      </c>
      <c r="T29" s="84"/>
      <c r="U29" s="84">
        <v>81.3</v>
      </c>
      <c r="V29" s="84"/>
      <c r="W29" s="69">
        <f>(K29+M29+Q29+S29+G29+U29)/6</f>
        <v>87.543333333333337</v>
      </c>
      <c r="X29" s="69"/>
      <c r="Y29" s="40"/>
    </row>
    <row r="30" spans="1:25" ht="23.1" customHeight="1" x14ac:dyDescent="0.15">
      <c r="A30" s="20">
        <v>21</v>
      </c>
      <c r="B30" s="18" t="s">
        <v>56</v>
      </c>
      <c r="C30" s="74" t="s">
        <v>57</v>
      </c>
      <c r="D30" s="74"/>
      <c r="E30" s="84">
        <v>85</v>
      </c>
      <c r="F30" s="84"/>
      <c r="G30" s="85">
        <v>85</v>
      </c>
      <c r="H30" s="86"/>
      <c r="I30" s="87">
        <v>95</v>
      </c>
      <c r="J30" s="87"/>
      <c r="K30" s="90">
        <v>380</v>
      </c>
      <c r="L30" s="91"/>
      <c r="M30" s="88">
        <v>100</v>
      </c>
      <c r="N30" s="89"/>
      <c r="O30" s="84" t="s">
        <v>30</v>
      </c>
      <c r="P30" s="84"/>
      <c r="Q30" s="84">
        <v>94.8</v>
      </c>
      <c r="R30" s="84"/>
      <c r="S30" s="84">
        <v>85</v>
      </c>
      <c r="T30" s="84"/>
      <c r="U30" s="84">
        <v>85</v>
      </c>
      <c r="V30" s="84"/>
      <c r="W30" s="69">
        <f>(M30+Q30+S30+I30+G30+U30)/6</f>
        <v>90.8</v>
      </c>
      <c r="X30" s="69"/>
      <c r="Y30" s="40"/>
    </row>
    <row r="31" spans="1:25" ht="23.1" customHeight="1" x14ac:dyDescent="0.15">
      <c r="A31" s="20">
        <v>22</v>
      </c>
      <c r="B31" s="18" t="s">
        <v>58</v>
      </c>
      <c r="C31" s="74" t="s">
        <v>59</v>
      </c>
      <c r="D31" s="74"/>
      <c r="E31" s="84">
        <v>102</v>
      </c>
      <c r="F31" s="84"/>
      <c r="G31" s="85">
        <v>102</v>
      </c>
      <c r="H31" s="86"/>
      <c r="I31" s="87">
        <v>115</v>
      </c>
      <c r="J31" s="87"/>
      <c r="K31" s="88">
        <v>115</v>
      </c>
      <c r="L31" s="89"/>
      <c r="M31" s="88">
        <v>120</v>
      </c>
      <c r="N31" s="89"/>
      <c r="O31" s="84" t="s">
        <v>30</v>
      </c>
      <c r="P31" s="84"/>
      <c r="Q31" s="84">
        <v>109.02</v>
      </c>
      <c r="R31" s="84"/>
      <c r="S31" s="84">
        <v>102</v>
      </c>
      <c r="T31" s="84"/>
      <c r="U31" s="84">
        <v>102</v>
      </c>
      <c r="V31" s="84"/>
      <c r="W31" s="69">
        <f>(K31+M31+Q31+S31+I31+G31+U31)/7</f>
        <v>109.28857142857143</v>
      </c>
      <c r="X31" s="69"/>
      <c r="Y31" s="40"/>
    </row>
    <row r="32" spans="1:25" ht="23.1" customHeight="1" x14ac:dyDescent="0.15">
      <c r="A32" s="19" t="s">
        <v>60</v>
      </c>
      <c r="B32" s="18" t="s">
        <v>61</v>
      </c>
      <c r="C32" s="76" t="s">
        <v>54</v>
      </c>
      <c r="D32" s="76"/>
      <c r="E32" s="68">
        <v>3.18</v>
      </c>
      <c r="F32" s="68"/>
      <c r="G32" s="77">
        <v>3.18</v>
      </c>
      <c r="H32" s="78"/>
      <c r="I32" s="79">
        <v>0</v>
      </c>
      <c r="J32" s="79"/>
      <c r="K32" s="80">
        <v>3.74</v>
      </c>
      <c r="L32" s="81"/>
      <c r="M32" s="82">
        <v>3.74</v>
      </c>
      <c r="N32" s="83"/>
      <c r="O32" s="68">
        <v>3.48</v>
      </c>
      <c r="P32" s="68"/>
      <c r="Q32" s="68">
        <v>3.55</v>
      </c>
      <c r="R32" s="68"/>
      <c r="S32" s="68">
        <v>3.18</v>
      </c>
      <c r="T32" s="68"/>
      <c r="U32" s="68">
        <v>3.18</v>
      </c>
      <c r="V32" s="68"/>
      <c r="W32" s="69">
        <f>(K32+M32+Q32+S32+G32+O32+U32)/7</f>
        <v>3.4357142857142859</v>
      </c>
      <c r="X32" s="69"/>
      <c r="Y32" s="40"/>
    </row>
    <row r="33" spans="1:25" x14ac:dyDescent="0.15">
      <c r="A33" s="70" t="s">
        <v>62</v>
      </c>
      <c r="B33" s="70"/>
      <c r="C33" s="70"/>
      <c r="D33" s="70"/>
      <c r="E33" s="70"/>
      <c r="F33" s="70"/>
      <c r="G33" s="71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</row>
    <row r="34" spans="1:25" ht="33" customHeight="1" x14ac:dyDescent="0.15">
      <c r="A34" s="72" t="s">
        <v>63</v>
      </c>
      <c r="B34" s="72"/>
      <c r="C34" s="72"/>
      <c r="D34" s="72"/>
      <c r="E34" s="73">
        <f>E23*0.05</f>
        <v>14448.554000000002</v>
      </c>
      <c r="F34" s="74"/>
      <c r="G34" s="75">
        <f>G23*0.05</f>
        <v>14448.554000000002</v>
      </c>
      <c r="H34" s="74"/>
      <c r="I34" s="74">
        <f>I23*0.05</f>
        <v>19343.350000000002</v>
      </c>
      <c r="J34" s="74"/>
      <c r="K34" s="74">
        <f>K23*0.05</f>
        <v>16610.861000000004</v>
      </c>
      <c r="L34" s="74"/>
      <c r="M34" s="74">
        <f>M23*0.05</f>
        <v>19541.807499999999</v>
      </c>
      <c r="N34" s="74"/>
      <c r="O34" s="74">
        <f>O23*0.05</f>
        <v>18174.748499999998</v>
      </c>
      <c r="P34" s="74"/>
      <c r="Q34" s="74">
        <f t="shared" ref="Q34:U34" si="14">Q23*0.05</f>
        <v>18165.802500000002</v>
      </c>
      <c r="R34" s="74"/>
      <c r="S34" s="74">
        <f t="shared" si="14"/>
        <v>16610.465000000007</v>
      </c>
      <c r="T34" s="74"/>
      <c r="U34" s="74">
        <f t="shared" si="14"/>
        <v>14413.554000000002</v>
      </c>
      <c r="V34" s="74"/>
      <c r="W34" s="73">
        <f>W23*0.05</f>
        <v>17528.815214285711</v>
      </c>
      <c r="X34" s="73"/>
      <c r="Y34" s="39" t="s">
        <v>64</v>
      </c>
    </row>
    <row r="35" spans="1:25" ht="33" customHeight="1" x14ac:dyDescent="0.15">
      <c r="A35" s="52" t="s">
        <v>65</v>
      </c>
      <c r="B35" s="53"/>
      <c r="C35" s="53"/>
      <c r="D35" s="54"/>
      <c r="E35" s="58">
        <f>E23+E34</f>
        <v>303419.63400000002</v>
      </c>
      <c r="F35" s="59"/>
      <c r="G35" s="59"/>
      <c r="H35" s="60"/>
      <c r="I35" s="64">
        <f>I23+I34</f>
        <v>406210.35</v>
      </c>
      <c r="J35" s="65"/>
      <c r="K35" s="64">
        <f>K23+K34</f>
        <v>348828.08100000012</v>
      </c>
      <c r="L35" s="65"/>
      <c r="M35" s="64">
        <f>M23+M34</f>
        <v>410377.95749999996</v>
      </c>
      <c r="N35" s="65"/>
      <c r="O35" s="64">
        <f>O23+O34</f>
        <v>381669.71849999996</v>
      </c>
      <c r="P35" s="65"/>
      <c r="Q35" s="64">
        <f t="shared" ref="Q35:U35" si="15">Q23+Q34</f>
        <v>381481.85250000004</v>
      </c>
      <c r="R35" s="65"/>
      <c r="S35" s="64">
        <f t="shared" si="15"/>
        <v>348819.76500000013</v>
      </c>
      <c r="T35" s="65"/>
      <c r="U35" s="64">
        <f t="shared" si="15"/>
        <v>302684.63400000002</v>
      </c>
      <c r="V35" s="65"/>
      <c r="W35" s="64">
        <f>W23+W34</f>
        <v>368105.11949999991</v>
      </c>
      <c r="X35" s="65"/>
      <c r="Y35" s="40"/>
    </row>
    <row r="36" spans="1:25" ht="36.950000000000003" customHeight="1" x14ac:dyDescent="0.15">
      <c r="A36" s="55"/>
      <c r="B36" s="56"/>
      <c r="C36" s="56"/>
      <c r="D36" s="57"/>
      <c r="E36" s="61"/>
      <c r="F36" s="62"/>
      <c r="G36" s="62"/>
      <c r="H36" s="63"/>
      <c r="I36" s="66"/>
      <c r="J36" s="67"/>
      <c r="K36" s="66"/>
      <c r="L36" s="67"/>
      <c r="M36" s="66"/>
      <c r="N36" s="67"/>
      <c r="O36" s="66"/>
      <c r="P36" s="67"/>
      <c r="Q36" s="66"/>
      <c r="R36" s="67"/>
      <c r="S36" s="66"/>
      <c r="T36" s="67"/>
      <c r="U36" s="66"/>
      <c r="V36" s="67"/>
      <c r="W36" s="66"/>
      <c r="X36" s="67"/>
      <c r="Y36" s="41"/>
    </row>
    <row r="37" spans="1:25" ht="51" customHeight="1" x14ac:dyDescent="0.15">
      <c r="A37" s="31" t="s">
        <v>66</v>
      </c>
      <c r="B37" s="31"/>
      <c r="C37" s="31"/>
      <c r="D37" s="31"/>
      <c r="E37" s="32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2"/>
      <c r="Y37" s="31"/>
    </row>
  </sheetData>
  <mergeCells count="134">
    <mergeCell ref="A1:Y1"/>
    <mergeCell ref="I2:N2"/>
    <mergeCell ref="O2:V2"/>
    <mergeCell ref="I3:J3"/>
    <mergeCell ref="K3:L3"/>
    <mergeCell ref="M3:N3"/>
    <mergeCell ref="O3:P3"/>
    <mergeCell ref="Q3:R3"/>
    <mergeCell ref="S3:T3"/>
    <mergeCell ref="U3:V3"/>
    <mergeCell ref="A5:Y5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A24:Y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B26:X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U28:V28"/>
    <mergeCell ref="W28:X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W30:X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4:V34"/>
    <mergeCell ref="W34:X34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37:Y37"/>
    <mergeCell ref="A2:A4"/>
    <mergeCell ref="B2:B4"/>
    <mergeCell ref="C2:C4"/>
    <mergeCell ref="D2:D4"/>
    <mergeCell ref="Y2:Y4"/>
    <mergeCell ref="Y25:Y32"/>
    <mergeCell ref="Y34:Y36"/>
    <mergeCell ref="E2:F3"/>
    <mergeCell ref="G2:H3"/>
    <mergeCell ref="W2:X3"/>
    <mergeCell ref="A35:D36"/>
    <mergeCell ref="E35:H36"/>
    <mergeCell ref="I35:J36"/>
    <mergeCell ref="K35:L36"/>
    <mergeCell ref="M35:N36"/>
    <mergeCell ref="O35:P36"/>
    <mergeCell ref="Q35:R36"/>
    <mergeCell ref="S35:T36"/>
    <mergeCell ref="U35:V36"/>
    <mergeCell ref="W35:X36"/>
    <mergeCell ref="U32:V32"/>
    <mergeCell ref="W32:X32"/>
    <mergeCell ref="A33:Y33"/>
  </mergeCells>
  <phoneticPr fontId="22" type="noConversion"/>
  <conditionalFormatting sqref="E6:E16">
    <cfRule type="cellIs" dxfId="2" priority="1" operator="equal">
      <formula>214.88</formula>
    </cfRule>
    <cfRule type="cellIs" dxfId="1" priority="2" operator="greaterThanOrEqual">
      <formula>102</formula>
    </cfRule>
    <cfRule type="cellIs" dxfId="0" priority="3" operator="greaterThanOrEqual">
      <formula>102</formula>
    </cfRule>
  </conditionalFormatting>
  <pageMargins left="0.31458333333333299" right="0.23611111111111099" top="0.59027777777777801" bottom="0.47222222222222199" header="0.51" footer="0.51"/>
  <pageSetup paperSize="9" fitToHeight="0" orientation="portrait"/>
  <ignoredErrors>
    <ignoredError sqref="W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5号线监测最高限价编制表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guyawei</dc:creator>
  <cp:lastModifiedBy>李毅</cp:lastModifiedBy>
  <dcterms:created xsi:type="dcterms:W3CDTF">2018-10-10T08:23:00Z</dcterms:created>
  <dcterms:modified xsi:type="dcterms:W3CDTF">2022-05-07T01:06:28Z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2052-11.8.6.11021</vt:lpwstr>
  </property>
  <property fmtid="{D5CDD505-2E9C-101B-9397-08002B2CF9AE}" pid="3" name="ICV">
    <vt:lpwstr>19854E3955EF467E866455734DD60ACB</vt:lpwstr>
  </property>
</Properties>
</file>