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10" windowHeight="7260"/>
  </bookViews>
  <sheets>
    <sheet name="控制价清单" sheetId="1" r:id="rId1"/>
  </sheets>
  <externalReferences>
    <externalReference r:id="rId2"/>
  </externalReferences>
  <definedNames>
    <definedName name="_xlnm.Print_Titles" localSheetId="0">控制价清单!$1:$3</definedName>
  </definedNames>
  <calcPr calcId="144525"/>
</workbook>
</file>

<file path=xl/sharedStrings.xml><?xml version="1.0" encoding="utf-8"?>
<sst xmlns="http://schemas.openxmlformats.org/spreadsheetml/2006/main" count="436" uniqueCount="267">
  <si>
    <t>长沙市轨道交通第二控制中心项目施工工程第三方检测项目控制价清单</t>
  </si>
  <si>
    <t>序号</t>
  </si>
  <si>
    <t>检验部位或检验批</t>
  </si>
  <si>
    <t>检测项目、方法</t>
  </si>
  <si>
    <t>单位</t>
  </si>
  <si>
    <t>试块、试件、材料抽检</t>
  </si>
  <si>
    <t>备注</t>
  </si>
  <si>
    <t>数量</t>
  </si>
  <si>
    <t>单价</t>
  </si>
  <si>
    <t>金额（元）</t>
  </si>
  <si>
    <t>水泥</t>
  </si>
  <si>
    <t>比表面积</t>
  </si>
  <si>
    <t>组</t>
  </si>
  <si>
    <t>细度</t>
  </si>
  <si>
    <t>凝结时间</t>
  </si>
  <si>
    <t>安定性</t>
  </si>
  <si>
    <t>强度</t>
  </si>
  <si>
    <t>砂</t>
  </si>
  <si>
    <t>颗粒级配</t>
  </si>
  <si>
    <t>含泥量</t>
  </si>
  <si>
    <t>泥块含量</t>
  </si>
  <si>
    <t>氯离子含量</t>
  </si>
  <si>
    <t>压碎值</t>
  </si>
  <si>
    <t>硫化物及硫酸盐含量</t>
  </si>
  <si>
    <t>碱活性</t>
  </si>
  <si>
    <t>碎（卵）石</t>
  </si>
  <si>
    <t>针、片状颗粒含量</t>
  </si>
  <si>
    <t>粉煤灰</t>
  </si>
  <si>
    <t>烧失量</t>
  </si>
  <si>
    <t>三氧化硫含量</t>
  </si>
  <si>
    <t>碱含量</t>
  </si>
  <si>
    <t>矿粉</t>
  </si>
  <si>
    <t>密度</t>
  </si>
  <si>
    <t>流动度比</t>
  </si>
  <si>
    <t>减水剂</t>
  </si>
  <si>
    <t>PH值</t>
  </si>
  <si>
    <t>含固量（含水率）</t>
  </si>
  <si>
    <t>减水率</t>
  </si>
  <si>
    <t>含气量</t>
  </si>
  <si>
    <t>泌水率比</t>
  </si>
  <si>
    <t>压力泌水率比</t>
  </si>
  <si>
    <t>1d抗压强度比(早强型)</t>
  </si>
  <si>
    <t>凝结时间差（缓凝型）</t>
  </si>
  <si>
    <t>膨胀剂</t>
  </si>
  <si>
    <t>限制膨胀率</t>
  </si>
  <si>
    <t>抗压强度</t>
  </si>
  <si>
    <t>含水率</t>
  </si>
  <si>
    <t>拌合用水
（仅地下水）</t>
  </si>
  <si>
    <t>PH值、不溶物、可溶物、碱含量、氯化物、硫酸盐含量</t>
  </si>
  <si>
    <t>混凝土</t>
  </si>
  <si>
    <t>试块抗压强度</t>
  </si>
  <si>
    <t>抗渗等级(p6)</t>
  </si>
  <si>
    <t>抗渗等级(p8)</t>
  </si>
  <si>
    <t>配合比验证（坍落度、泌水率、凝结时间、抗压强度、含气量、抗渗等级（抗渗砼）、总碱含量、氯离子含量、三氧化硫含量、原材料检测、）</t>
  </si>
  <si>
    <t>砂浆(含水泥浆)</t>
  </si>
  <si>
    <t>钢筋</t>
  </si>
  <si>
    <t>屈服强度、抗拉强度、断后伸长率、弯曲性能、重量偏差、最大力下总伸长率（抗震钢筋）、抗拉强度/屈服强度（抗震钢筋）、屈服强度实测值/标准值（抗震钢筋）</t>
  </si>
  <si>
    <t>钢筋连接</t>
  </si>
  <si>
    <t>抗拉强度</t>
  </si>
  <si>
    <t>焊条</t>
  </si>
  <si>
    <t>力学性能</t>
  </si>
  <si>
    <t>PVC（或高分子）防水板</t>
  </si>
  <si>
    <t>拉伸强度、扯断伸长率、撕裂强度、不透水性、低温弯折、168h热空气老化</t>
  </si>
  <si>
    <t>防水卷材</t>
  </si>
  <si>
    <t>断裂拉伸强度、扯断伸长率、撕裂强度、不透水性、低温弯折、厚度</t>
  </si>
  <si>
    <t>防水涂料</t>
  </si>
  <si>
    <t>拉伸强度、粘结强度、断裂伸长率、低温弯折性、不透水性、固体含量、涂膜表干时间、涂膜实干时间</t>
  </si>
  <si>
    <t>水泥基渗透结晶型防水涂料</t>
  </si>
  <si>
    <t>含水率、施工性、抗折强度、抗拉强度、湿基面粘结强度、抗渗压力、抗渗压力比</t>
  </si>
  <si>
    <t>钢边止水带</t>
  </si>
  <si>
    <t>拉伸强度、拉断伸长率、压缩永久变形、撕裂强度、热空气老化、橡胶与金属粘合</t>
  </si>
  <si>
    <t>止水钢板</t>
  </si>
  <si>
    <t>屈服强度、抗拉强度、断后伸长率</t>
  </si>
  <si>
    <t>遇水膨胀止水条</t>
  </si>
  <si>
    <t>拉伸强度、扯断伸长率、体积膨胀倍率、低温弯折、反复浸水试验</t>
  </si>
  <si>
    <t>胶黏剂
(卷材、管片)</t>
  </si>
  <si>
    <t>剪切状态下的粘结性</t>
  </si>
  <si>
    <t>混凝土后锚固件（含部分预埋件）</t>
  </si>
  <si>
    <t>抗拔力</t>
  </si>
  <si>
    <t>根</t>
  </si>
  <si>
    <t>锚固胶</t>
  </si>
  <si>
    <t>下垂流度（有机类）、粘结强度、不挥发物含量（有机类）、胶体性能（无机类）、拌合物性能（无机类）</t>
  </si>
  <si>
    <t>注浆工程
（含袖阀管加固、高压旋喷桩等注浆工程）</t>
  </si>
  <si>
    <t>注浆钻孔渗透系数</t>
  </si>
  <si>
    <t>每孔</t>
  </si>
  <si>
    <t>注浆芯样抗压强度</t>
  </si>
  <si>
    <t>个</t>
  </si>
  <si>
    <t>注浆抽芯机械费钻孔长度</t>
  </si>
  <si>
    <t>梁、板、柱</t>
  </si>
  <si>
    <t>回弹法/抗压强度</t>
  </si>
  <si>
    <t>个（构件）</t>
  </si>
  <si>
    <t>实体位置与尺寸偏差（柱）</t>
  </si>
  <si>
    <t>柱截面尺寸、柱垂直度</t>
  </si>
  <si>
    <t>实体位置与尺寸偏差（净空）</t>
  </si>
  <si>
    <t>层高</t>
  </si>
  <si>
    <t>间/段</t>
  </si>
  <si>
    <t>实体位置与尺寸偏差（墙）</t>
  </si>
  <si>
    <t>墙厚</t>
  </si>
  <si>
    <t>实体位置与尺寸偏差（梁）</t>
  </si>
  <si>
    <t>梁高</t>
  </si>
  <si>
    <t>实体位置与尺寸偏差（板）</t>
  </si>
  <si>
    <t>板厚</t>
  </si>
  <si>
    <t>构件</t>
  </si>
  <si>
    <t>保护层厚度</t>
  </si>
  <si>
    <t>稳定料、无机结合料</t>
  </si>
  <si>
    <t>无侧限抗压强度</t>
  </si>
  <si>
    <t>沥青混合料</t>
  </si>
  <si>
    <t>矿料级配</t>
  </si>
  <si>
    <t>沥青用量、马歇尔试验</t>
  </si>
  <si>
    <t>项/个</t>
  </si>
  <si>
    <t>路面</t>
  </si>
  <si>
    <t>弯沉</t>
  </si>
  <si>
    <t>点</t>
  </si>
  <si>
    <t>压实度、厚度</t>
  </si>
  <si>
    <t>基层</t>
  </si>
  <si>
    <t>无侧限抗压</t>
  </si>
  <si>
    <t>压实度</t>
  </si>
  <si>
    <t>路基(土方回填)</t>
  </si>
  <si>
    <t>路基</t>
  </si>
  <si>
    <t>桩基检测</t>
  </si>
  <si>
    <t>桩身完整性（低应变）</t>
  </si>
  <si>
    <t>桩身完整性（声测法）</t>
  </si>
  <si>
    <t>桩身完整性及沉渣厚度（钻芯法）</t>
  </si>
  <si>
    <t>米</t>
  </si>
  <si>
    <t>单桩竖向承载力：采用钻芯法（取桩端持力层岩土芯样））</t>
  </si>
  <si>
    <t>岩基平板载荷</t>
  </si>
  <si>
    <t>抗浮锚杆</t>
  </si>
  <si>
    <t>基本试验（极限抗拔承载力标准值），要求加至破坏或不低于设计值的2倍。(不低于680KN)</t>
  </si>
  <si>
    <t>验收试验(抗拔试验)，检测试验的加载量不应大于钢筋强度标准值的0.8倍且不小于锚杆抗拔力设计值。（340KN&lt;加载量&lt;600KN）</t>
  </si>
  <si>
    <t>抗拔桩</t>
  </si>
  <si>
    <t>抗拔承载力检测(小于1500KN)</t>
  </si>
  <si>
    <t>地基承载力</t>
  </si>
  <si>
    <t>轻型动力触探</t>
  </si>
  <si>
    <t>阀门</t>
  </si>
  <si>
    <t>强度、严密性（50以内）</t>
  </si>
  <si>
    <t>强度、严密性（50-100）</t>
  </si>
  <si>
    <t>强度、严密性（100以上）</t>
  </si>
  <si>
    <t>饮用水管道冲洗、消毒后水质检测</t>
  </si>
  <si>
    <t>水质</t>
  </si>
  <si>
    <t>保温材料
（屋面工程）</t>
  </si>
  <si>
    <t>干密度（表观密度）、抗压强度（压缩强度）、导热系数、燃烧性能</t>
  </si>
  <si>
    <t>照明灯具</t>
  </si>
  <si>
    <t>绝缘性能（绝缘电阻值、绝缘导线绝缘层厚度）</t>
  </si>
  <si>
    <t>开关、插座</t>
  </si>
  <si>
    <t>不同极性带电部件的电气间隙，爬电距离、绝缘电阻值</t>
  </si>
  <si>
    <t>电缆、绝缘导线</t>
  </si>
  <si>
    <t>绝缘性能、标称截面积、导体电阻值、导电性能、绝缘厚度、机械性能、阻燃耐火性能</t>
  </si>
  <si>
    <t>导管</t>
  </si>
  <si>
    <t>管径、壁厚、均匀度（塑料导管阻燃性能）</t>
  </si>
  <si>
    <t>塑料槽盒</t>
  </si>
  <si>
    <t>阻燃性能</t>
  </si>
  <si>
    <t>绝热层材料（地面工程）</t>
  </si>
  <si>
    <t>导热系数、表观密度、抗压强度或压缩强度、阻燃性能</t>
  </si>
  <si>
    <t>人造木板</t>
  </si>
  <si>
    <t>甲醛含量</t>
  </si>
  <si>
    <t>建筑外窗(室内试验)</t>
  </si>
  <si>
    <t>抗风压性能、空气渗透性能、雨水渗漏性能（每组三樘）</t>
  </si>
  <si>
    <t>金属门窗</t>
  </si>
  <si>
    <t>型材壁厚、防腐</t>
  </si>
  <si>
    <t>墙面板/填充材料/嵌缝材料(骨架隔墙)</t>
  </si>
  <si>
    <t>有隔声/隔热/阻燃/防潮等特殊要求的工程,相应性能等级</t>
  </si>
  <si>
    <t>墙板(活动隔墙)</t>
  </si>
  <si>
    <t>有阻燃/防潮等特性要求的工程,相应性能等级</t>
  </si>
  <si>
    <t>面层（格栅）材料
（吊顶工程）</t>
  </si>
  <si>
    <t>材质、性能</t>
  </si>
  <si>
    <t>外墙饰面砖样板件</t>
  </si>
  <si>
    <t>粘结强度</t>
  </si>
  <si>
    <t>室内用花岗石</t>
  </si>
  <si>
    <t>放射性</t>
  </si>
  <si>
    <t>铝材、钢材主受力件
（幕墙工程）</t>
  </si>
  <si>
    <t>幕墙（室内试验）</t>
  </si>
  <si>
    <t>抗风压性能、空气渗透性能、雨水渗漏性能及层间变形性能</t>
  </si>
  <si>
    <t>铝塑复合板
（幕墙工程）</t>
  </si>
  <si>
    <t>剥离强度</t>
  </si>
  <si>
    <t>幕墙用石材
（幕墙工程）</t>
  </si>
  <si>
    <t>弯曲强度</t>
  </si>
  <si>
    <t>幕墙用结构胶
（幕墙工程）</t>
  </si>
  <si>
    <t>邵氏硬度、标准条件拉伸粘结强度、相容性、剥离粘结性</t>
  </si>
  <si>
    <t>石材用密封胶
（幕墙工程）</t>
  </si>
  <si>
    <t>耐污染性</t>
  </si>
  <si>
    <t>腻子</t>
  </si>
  <si>
    <t>砌体砖</t>
  </si>
  <si>
    <t>保温材料
（含保温浆料）
（墙体节能工程）</t>
  </si>
  <si>
    <t>导热系数、密度、抗压强度或压缩强度</t>
  </si>
  <si>
    <t>粘结材料
（墙体节能工程）</t>
  </si>
  <si>
    <t>增强网
（墙体节能工程）</t>
  </si>
  <si>
    <t>力学性能、抗腐蚀性能</t>
  </si>
  <si>
    <t>保温板材与基层的粘结强度
（墙体节能工程）</t>
  </si>
  <si>
    <t>现场拉拔试验</t>
  </si>
  <si>
    <t>保温层采用后置锚固件锚固力
（墙体节能工程）</t>
  </si>
  <si>
    <t>保温材料
（幕墙节能工程）</t>
  </si>
  <si>
    <t>导热系数、密度</t>
  </si>
  <si>
    <t>幕墙玻璃
（幕墙节能工程）</t>
  </si>
  <si>
    <t>可见光透射比、传热系数、遮阳系数、中空玻璃露点</t>
  </si>
  <si>
    <t>隔热型材
（幕墙节能工程）</t>
  </si>
  <si>
    <t>抗拉强度、抗剪强度</t>
  </si>
  <si>
    <t>幕墙的气密性能
（幕墙节能工程）</t>
  </si>
  <si>
    <t>气密性能</t>
  </si>
  <si>
    <t>建筑外窗
（门窗节能工程）</t>
  </si>
  <si>
    <t>气密性、传热系数、玻璃遮阳系数、可见光透射比、中空玻璃露点（每组三樘）</t>
  </si>
  <si>
    <t>建筑外窗
（现场检测）（门窗节能工程）</t>
  </si>
  <si>
    <t>气密性（每组三樘）</t>
  </si>
  <si>
    <t>保温隔热材料
（屋面节能工程）</t>
  </si>
  <si>
    <t>导热系数、密度、抗压强度或压缩强度、燃烧性能</t>
  </si>
  <si>
    <t>保温材料
（地面节能工程）</t>
  </si>
  <si>
    <t>散热器
（采暖节能工程）</t>
  </si>
  <si>
    <t>单位散热量、金属热强度；</t>
  </si>
  <si>
    <t>风机盘管机组（通风与空调节能工程）</t>
  </si>
  <si>
    <t>供冷量、供热量、风量、出口静压、噪声及功率；</t>
  </si>
  <si>
    <t>绝热材料（通风与空调节能工程，含采暖系统冷、热源及管网节能工程）</t>
  </si>
  <si>
    <t>导热系数、密度、吸水率</t>
  </si>
  <si>
    <t>钢板、型钢原材</t>
  </si>
  <si>
    <t>拉伸、弯曲、常温冲击</t>
  </si>
  <si>
    <t>高强螺栓</t>
  </si>
  <si>
    <t>扭矩系数或紧固轴力</t>
  </si>
  <si>
    <t>高强度螺栓连接面抗滑移系数</t>
  </si>
  <si>
    <t>地脚锚栓抗拉性能试验</t>
  </si>
  <si>
    <t>后置地脚锚栓抗拉性能试验</t>
  </si>
  <si>
    <t>防火涂料
（钢结构）</t>
  </si>
  <si>
    <t>粘结强度（抗压强度）</t>
  </si>
  <si>
    <t>钢结构</t>
  </si>
  <si>
    <t>焊缝检测</t>
  </si>
  <si>
    <t>平方米</t>
  </si>
  <si>
    <t>钢结构临时构件焊缝检测（如钢支撑、格构柱等）</t>
  </si>
  <si>
    <t>超声波探伤</t>
  </si>
  <si>
    <t>个（以拼装完成为单位，且面积应大于1平方米，不足1平方米应补足个数以达到1平方米作为1个）</t>
  </si>
  <si>
    <t>衬塑复合钢管</t>
  </si>
  <si>
    <t>外观、内衬塑料厚度、压扁性能</t>
  </si>
  <si>
    <t>电缆（110KV）</t>
  </si>
  <si>
    <t>导体检验、导体电阻和金属屏蔽电阻测量、绝缘与非金属护套厚度测量、金属套厚度测量、直径测量、XLPE绝缘热延申实验、电容测量、雷电冲击电压试验（仅对屏蔽标称电场强度大于8.0KV/mm的电缆）、透水实验（如需要）、与外护套粘结的纵包金属带或金属箔电缆的部件试验、附件部件的试验（按部件规范复验）</t>
  </si>
  <si>
    <t>圆通管材（PVC管、消防管道等）</t>
  </si>
  <si>
    <t>壁厚、直径</t>
  </si>
  <si>
    <t>板材（铝扣板等）</t>
  </si>
  <si>
    <t>壁厚</t>
  </si>
  <si>
    <t>项</t>
  </si>
  <si>
    <t>建筑照明线槽、线管及配件</t>
  </si>
  <si>
    <t>外观、机械物理性能</t>
  </si>
  <si>
    <t>绝缘电工套管</t>
  </si>
  <si>
    <t>光缆</t>
  </si>
  <si>
    <t>护套阻燃性能、光纤衰减系数、光纤色散</t>
  </si>
  <si>
    <t>芯</t>
  </si>
  <si>
    <t>超五类、六类网线</t>
  </si>
  <si>
    <t>导体直径、护套阻燃性能、插入损耗、传输时延、阻抗</t>
  </si>
  <si>
    <t>区间对数电缆</t>
  </si>
  <si>
    <t>导线直径、绝缘度、护套阻燃</t>
  </si>
  <si>
    <t>光电缆线路工程</t>
  </si>
  <si>
    <t>接续损耗平均值、光缆线路衰减</t>
  </si>
  <si>
    <t>光传输系统工程</t>
  </si>
  <si>
    <t>收光功率、平均发送光功率、光接口灵敏度、传输误码</t>
  </si>
  <si>
    <t>处</t>
  </si>
  <si>
    <t>闭路电视监视系统工程</t>
  </si>
  <si>
    <t>传输通道指标、监视画面指标、录像功能</t>
  </si>
  <si>
    <t>接地电阻</t>
  </si>
  <si>
    <t>接地电阻、联合接地电阻</t>
  </si>
  <si>
    <t>消防设施及电气防火检测
（消防总体专项验收检测）</t>
  </si>
  <si>
    <t>一、建筑消防设施（包括但不限于以下：1、火灾自动报警系统；2、电气火灾监控系统；3、可燃气体报警系统；4、火灾应急广播；5、消防专用电话；6、消防电源及配件；7、火灾应急照明；8、疏散标志指示；9、室外消火栓系统；10、室内消火栓系统；11、自动喷水灭火系统；12、气体灭火系统；13、泡沫灭火系统；14、消防炮灭火系统；15、防火门、防火墙；16、防火卷帘；17、消防电梯；18、机械加压防烟送风系统；19、机械排烟系统；20、防火涂料；21、水喷雾灭火系统；22、灭火器）。
二、电气设施（包括但不限于以下：1、变、配电设备；2、线路敷设；3、照明灯具、开关、插座的安装）</t>
  </si>
  <si>
    <t>人防工程防化设备（一个防护单元）</t>
  </si>
  <si>
    <t>樘</t>
  </si>
  <si>
    <t>室内环境检测</t>
  </si>
  <si>
    <t>氡</t>
  </si>
  <si>
    <t>苯</t>
  </si>
  <si>
    <t>TOVC</t>
  </si>
  <si>
    <t>氨</t>
  </si>
  <si>
    <t>甲醛</t>
  </si>
  <si>
    <t>合  计</t>
  </si>
  <si>
    <t>元</t>
  </si>
  <si>
    <t>说明：以上现场检测项目单价均含检测所需配合的机械设备、配重块等进出场费、台班费及其他一切措施费用。</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</si>
</sst>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 numFmtId="177" formatCode="0_);[Red]\(0\)"/>
    <numFmt numFmtId="178" formatCode="#,##0.00_ "/>
    <numFmt numFmtId="179" formatCode="0_ "/>
  </numFmts>
  <fonts count="26">
    <font>
      <sz val="11"/>
      <color theme="1"/>
      <name val="宋体"/>
      <charset val="134"/>
      <scheme val="minor"/>
    </font>
    <font>
      <sz val="11"/>
      <name val="宋体"/>
      <charset val="134"/>
      <scheme val="minor"/>
    </font>
    <font>
      <b/>
      <sz val="16"/>
      <name val="宋体"/>
      <charset val="134"/>
    </font>
    <font>
      <sz val="10"/>
      <name val="宋体"/>
      <charset val="134"/>
    </font>
    <font>
      <sz val="10"/>
      <name val="宋体"/>
      <charset val="134"/>
      <scheme val="minor"/>
    </font>
    <font>
      <b/>
      <sz val="1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2"/>
      <name val="宋体"/>
      <charset val="134"/>
    </font>
    <font>
      <b/>
      <sz val="11"/>
      <color rgb="FFFFFFFF"/>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FFFFCC"/>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3" borderId="0" applyNumberFormat="0" applyBorder="0" applyAlignment="0" applyProtection="0">
      <alignment vertical="center"/>
    </xf>
    <xf numFmtId="0" fontId="20" fillId="1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2" borderId="20" applyNumberFormat="0" applyFont="0" applyAlignment="0" applyProtection="0">
      <alignment vertical="center"/>
    </xf>
    <xf numFmtId="0" fontId="7" fillId="18"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18" applyNumberFormat="0" applyFill="0" applyAlignment="0" applyProtection="0">
      <alignment vertical="center"/>
    </xf>
    <xf numFmtId="0" fontId="18" fillId="0" borderId="18" applyNumberFormat="0" applyFill="0" applyAlignment="0" applyProtection="0">
      <alignment vertical="center"/>
    </xf>
    <xf numFmtId="0" fontId="7" fillId="22" borderId="0" applyNumberFormat="0" applyBorder="0" applyAlignment="0" applyProtection="0">
      <alignment vertical="center"/>
    </xf>
    <xf numFmtId="0" fontId="11" fillId="0" borderId="15" applyNumberFormat="0" applyFill="0" applyAlignment="0" applyProtection="0">
      <alignment vertical="center"/>
    </xf>
    <xf numFmtId="0" fontId="7" fillId="17" borderId="0" applyNumberFormat="0" applyBorder="0" applyAlignment="0" applyProtection="0">
      <alignment vertical="center"/>
    </xf>
    <xf numFmtId="0" fontId="10" fillId="7" borderId="14" applyNumberFormat="0" applyAlignment="0" applyProtection="0">
      <alignment vertical="center"/>
    </xf>
    <xf numFmtId="0" fontId="9" fillId="7" borderId="13" applyNumberFormat="0" applyAlignment="0" applyProtection="0">
      <alignment vertical="center"/>
    </xf>
    <xf numFmtId="0" fontId="15" fillId="11" borderId="16" applyNumberFormat="0" applyAlignment="0" applyProtection="0">
      <alignment vertical="center"/>
    </xf>
    <xf numFmtId="0" fontId="6" fillId="4" borderId="0" applyNumberFormat="0" applyBorder="0" applyAlignment="0" applyProtection="0">
      <alignment vertical="center"/>
    </xf>
    <xf numFmtId="0" fontId="7" fillId="31" borderId="0" applyNumberFormat="0" applyBorder="0" applyAlignment="0" applyProtection="0">
      <alignment vertical="center"/>
    </xf>
    <xf numFmtId="0" fontId="16" fillId="0" borderId="17" applyNumberFormat="0" applyFill="0" applyAlignment="0" applyProtection="0">
      <alignment vertical="center"/>
    </xf>
    <xf numFmtId="0" fontId="24" fillId="0" borderId="19" applyNumberFormat="0" applyFill="0" applyAlignment="0" applyProtection="0">
      <alignment vertical="center"/>
    </xf>
    <xf numFmtId="0" fontId="17" fillId="16" borderId="0" applyNumberFormat="0" applyBorder="0" applyAlignment="0" applyProtection="0">
      <alignment vertical="center"/>
    </xf>
    <xf numFmtId="0" fontId="23" fillId="28" borderId="0" applyNumberFormat="0" applyBorder="0" applyAlignment="0" applyProtection="0">
      <alignment vertical="center"/>
    </xf>
    <xf numFmtId="0" fontId="6" fillId="15" borderId="0" applyNumberFormat="0" applyBorder="0" applyAlignment="0" applyProtection="0">
      <alignment vertical="center"/>
    </xf>
    <xf numFmtId="0" fontId="7" fillId="10" borderId="0" applyNumberFormat="0" applyBorder="0" applyAlignment="0" applyProtection="0">
      <alignment vertical="center"/>
    </xf>
    <xf numFmtId="0" fontId="6" fillId="21" borderId="0" applyNumberFormat="0" applyBorder="0" applyAlignment="0" applyProtection="0">
      <alignment vertical="center"/>
    </xf>
    <xf numFmtId="0" fontId="6" fillId="27"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7" fillId="3" borderId="0" applyNumberFormat="0" applyBorder="0" applyAlignment="0" applyProtection="0">
      <alignment vertical="center"/>
    </xf>
    <xf numFmtId="0" fontId="6" fillId="30"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6" fillId="2" borderId="0" applyNumberFormat="0" applyBorder="0" applyAlignment="0" applyProtection="0">
      <alignment vertical="center"/>
    </xf>
    <xf numFmtId="0" fontId="7" fillId="13" borderId="0" applyNumberFormat="0" applyBorder="0" applyAlignment="0" applyProtection="0">
      <alignment vertical="center"/>
    </xf>
    <xf numFmtId="0" fontId="0" fillId="0" borderId="0">
      <alignment vertical="center"/>
    </xf>
    <xf numFmtId="0" fontId="14" fillId="0" borderId="0">
      <alignment vertical="center"/>
    </xf>
  </cellStyleXfs>
  <cellXfs count="38">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178" fontId="1" fillId="0" borderId="0" xfId="0" applyNumberFormat="1" applyFont="1" applyFill="1" applyAlignment="1">
      <alignment horizontal="center" vertical="center" wrapText="1"/>
    </xf>
    <xf numFmtId="0" fontId="1" fillId="0" borderId="0" xfId="0" applyFont="1" applyFill="1">
      <alignment vertical="center"/>
    </xf>
    <xf numFmtId="0" fontId="2" fillId="0" borderId="1" xfId="50" applyFont="1" applyFill="1" applyBorder="1" applyAlignment="1">
      <alignment horizontal="center" vertical="center" wrapText="1"/>
    </xf>
    <xf numFmtId="178" fontId="2" fillId="0" borderId="1" xfId="50" applyNumberFormat="1"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5" xfId="50" applyFont="1" applyFill="1" applyBorder="1" applyAlignment="1">
      <alignment horizontal="center" vertical="center" wrapText="1"/>
    </xf>
    <xf numFmtId="178" fontId="3" fillId="0" borderId="6" xfId="50" applyNumberFormat="1" applyFont="1" applyFill="1" applyBorder="1" applyAlignment="1">
      <alignment horizontal="center" vertical="center" wrapText="1"/>
    </xf>
    <xf numFmtId="0" fontId="3" fillId="0" borderId="7" xfId="50" applyFont="1" applyFill="1" applyBorder="1" applyAlignment="1">
      <alignment horizontal="center" vertical="center" wrapText="1"/>
    </xf>
    <xf numFmtId="0" fontId="3" fillId="0" borderId="8" xfId="50" applyFont="1" applyFill="1" applyBorder="1" applyAlignment="1">
      <alignment horizontal="center" vertical="center" wrapText="1"/>
    </xf>
    <xf numFmtId="178" fontId="3" fillId="0" borderId="7" xfId="5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50" applyFont="1" applyFill="1" applyBorder="1" applyAlignment="1">
      <alignment horizontal="center" vertical="center" wrapText="1"/>
    </xf>
    <xf numFmtId="177" fontId="4" fillId="0" borderId="9" xfId="49" applyNumberFormat="1" applyFont="1" applyFill="1" applyBorder="1" applyAlignment="1">
      <alignment horizontal="center" vertical="center" wrapText="1"/>
    </xf>
    <xf numFmtId="176" fontId="3" fillId="0" borderId="9" xfId="50" applyNumberFormat="1" applyFont="1" applyFill="1" applyBorder="1" applyAlignment="1">
      <alignment horizontal="center" vertical="center" wrapText="1"/>
    </xf>
    <xf numFmtId="0" fontId="3" fillId="0" borderId="10" xfId="50" applyFont="1" applyFill="1" applyBorder="1" applyAlignment="1">
      <alignment horizontal="center" vertical="center" wrapText="1"/>
    </xf>
    <xf numFmtId="177" fontId="4" fillId="0" borderId="7" xfId="49" applyNumberFormat="1" applyFont="1" applyFill="1" applyBorder="1" applyAlignment="1">
      <alignment horizontal="center" vertical="center" wrapText="1"/>
    </xf>
    <xf numFmtId="0" fontId="3" fillId="0" borderId="9" xfId="50" applyFont="1" applyFill="1" applyBorder="1" applyAlignment="1">
      <alignment vertical="center" wrapText="1"/>
    </xf>
    <xf numFmtId="0" fontId="3" fillId="0" borderId="3" xfId="50" applyFont="1" applyFill="1" applyBorder="1" applyAlignment="1">
      <alignment horizontal="left" vertical="center" wrapText="1"/>
    </xf>
    <xf numFmtId="0" fontId="3" fillId="0" borderId="8" xfId="50" applyFont="1" applyFill="1" applyBorder="1" applyAlignment="1">
      <alignment horizontal="left" vertical="center" wrapText="1"/>
    </xf>
    <xf numFmtId="0" fontId="3" fillId="0" borderId="4" xfId="50" applyFont="1" applyFill="1" applyBorder="1" applyAlignment="1">
      <alignment vertical="center" wrapText="1"/>
    </xf>
    <xf numFmtId="178" fontId="3" fillId="0" borderId="0" xfId="50" applyNumberFormat="1" applyFont="1" applyFill="1" applyAlignment="1">
      <alignment horizontal="center" vertical="center" wrapText="1"/>
    </xf>
    <xf numFmtId="0" fontId="3" fillId="0" borderId="9" xfId="50" applyFont="1" applyFill="1" applyBorder="1" applyAlignment="1">
      <alignment horizontal="left" vertical="center" wrapText="1"/>
    </xf>
    <xf numFmtId="179" fontId="4" fillId="0" borderId="9" xfId="49" applyNumberFormat="1" applyFont="1" applyFill="1" applyBorder="1" applyAlignment="1">
      <alignment horizontal="center" vertical="center" wrapText="1"/>
    </xf>
    <xf numFmtId="0" fontId="3" fillId="0" borderId="4" xfId="50" applyFont="1" applyFill="1" applyBorder="1" applyAlignment="1">
      <alignment horizontal="left" vertical="center" wrapText="1"/>
    </xf>
    <xf numFmtId="0" fontId="3" fillId="0" borderId="11" xfId="50" applyFont="1" applyFill="1" applyBorder="1" applyAlignment="1">
      <alignment horizontal="left" vertical="center" wrapText="1"/>
    </xf>
    <xf numFmtId="0" fontId="4"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178" fontId="3" fillId="0" borderId="9" xfId="5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11" xfId="50"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0" fontId="3" fillId="0" borderId="12" xfId="50" applyFont="1" applyFill="1" applyBorder="1" applyAlignment="1">
      <alignment horizontal="left" vertical="center" wrapText="1"/>
    </xf>
    <xf numFmtId="0" fontId="3" fillId="0" borderId="12" xfId="5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_&#24213;&#31295;-&#38271;&#27801;&#24066;&#36712;&#36947;&#20132;&#36890;&#31532;&#20108;&#25511;&#21046;&#20013;&#24515;&#39033;&#30446;&#26045;&#24037;&#24037;&#31243;&#31532;&#19977;&#26041;&#26816;&#27979;&#39033;&#30446;&#25511;&#21046;&#20215;&#28165;&#21333;202012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底稿 (新)"/>
      <sheetName val="计算式-审核"/>
    </sheetNames>
    <sheetDataSet>
      <sheetData sheetId="0"/>
      <sheetData sheetId="1">
        <row r="13">
          <cell r="J13">
            <v>112757.314475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2"/>
  <sheetViews>
    <sheetView tabSelected="1" workbookViewId="0">
      <pane xSplit="2" ySplit="3" topLeftCell="C157" activePane="bottomRight" state="frozen"/>
      <selection/>
      <selection pane="topRight"/>
      <selection pane="bottomLeft"/>
      <selection pane="bottomRight" activeCell="C14" sqref="C14"/>
    </sheetView>
  </sheetViews>
  <sheetFormatPr defaultColWidth="9" defaultRowHeight="13.5" outlineLevelCol="7"/>
  <cols>
    <col min="1" max="1" width="5.75" style="2" customWidth="1"/>
    <col min="2" max="2" width="24.9916666666667" style="1" customWidth="1"/>
    <col min="3" max="3" width="45.6666666666667" style="1" customWidth="1"/>
    <col min="4" max="4" width="9.30833333333333" style="2" customWidth="1"/>
    <col min="5" max="5" width="7.76666666666667" style="2" customWidth="1"/>
    <col min="6" max="6" width="12.4416666666667" style="2" customWidth="1"/>
    <col min="7" max="7" width="13.5916666666667" style="3" customWidth="1"/>
    <col min="8" max="8" width="10" style="2" customWidth="1"/>
    <col min="9" max="16377" width="9" style="1"/>
    <col min="16378" max="16384" width="9" style="4"/>
  </cols>
  <sheetData>
    <row r="1" s="1" customFormat="1" ht="41.25" customHeight="1" spans="1:8">
      <c r="A1" s="5" t="s">
        <v>0</v>
      </c>
      <c r="B1" s="5"/>
      <c r="C1" s="5"/>
      <c r="D1" s="5"/>
      <c r="E1" s="5"/>
      <c r="F1" s="5"/>
      <c r="G1" s="6"/>
      <c r="H1" s="5"/>
    </row>
    <row r="2" s="1" customFormat="1" ht="14.25" customHeight="1" spans="1:8">
      <c r="A2" s="7" t="s">
        <v>1</v>
      </c>
      <c r="B2" s="8" t="s">
        <v>2</v>
      </c>
      <c r="C2" s="8" t="s">
        <v>3</v>
      </c>
      <c r="D2" s="7" t="s">
        <v>4</v>
      </c>
      <c r="E2" s="9" t="s">
        <v>5</v>
      </c>
      <c r="F2" s="10"/>
      <c r="G2" s="11"/>
      <c r="H2" s="7" t="s">
        <v>6</v>
      </c>
    </row>
    <row r="3" s="1" customFormat="1" customHeight="1" spans="1:8">
      <c r="A3" s="12"/>
      <c r="B3" s="13"/>
      <c r="C3" s="13"/>
      <c r="D3" s="12"/>
      <c r="E3" s="12" t="s">
        <v>7</v>
      </c>
      <c r="F3" s="12" t="s">
        <v>8</v>
      </c>
      <c r="G3" s="14" t="s">
        <v>9</v>
      </c>
      <c r="H3" s="12"/>
    </row>
    <row r="4" s="1" customFormat="1" ht="18" customHeight="1" spans="1:8">
      <c r="A4" s="7">
        <v>1</v>
      </c>
      <c r="B4" s="7" t="s">
        <v>10</v>
      </c>
      <c r="C4" s="15" t="s">
        <v>11</v>
      </c>
      <c r="D4" s="16" t="s">
        <v>12</v>
      </c>
      <c r="E4" s="17">
        <v>20</v>
      </c>
      <c r="F4" s="16">
        <v>189</v>
      </c>
      <c r="G4" s="18">
        <f>E4*F4</f>
        <v>3780</v>
      </c>
      <c r="H4" s="16"/>
    </row>
    <row r="5" s="1" customFormat="1" ht="18" customHeight="1" spans="1:8">
      <c r="A5" s="19"/>
      <c r="B5" s="19"/>
      <c r="C5" s="15" t="s">
        <v>13</v>
      </c>
      <c r="D5" s="16" t="s">
        <v>12</v>
      </c>
      <c r="E5" s="17">
        <v>20</v>
      </c>
      <c r="F5" s="16">
        <v>14</v>
      </c>
      <c r="G5" s="18">
        <f t="shared" ref="G5:G36" si="0">E5*F5</f>
        <v>280</v>
      </c>
      <c r="H5" s="16"/>
    </row>
    <row r="6" s="1" customFormat="1" ht="18" customHeight="1" spans="1:8">
      <c r="A6" s="19"/>
      <c r="B6" s="19"/>
      <c r="C6" s="15" t="s">
        <v>14</v>
      </c>
      <c r="D6" s="16" t="s">
        <v>12</v>
      </c>
      <c r="E6" s="17">
        <v>20</v>
      </c>
      <c r="F6" s="16">
        <v>35</v>
      </c>
      <c r="G6" s="18">
        <f t="shared" si="0"/>
        <v>700</v>
      </c>
      <c r="H6" s="16"/>
    </row>
    <row r="7" s="1" customFormat="1" ht="18" customHeight="1" spans="1:8">
      <c r="A7" s="19"/>
      <c r="B7" s="19"/>
      <c r="C7" s="15" t="s">
        <v>15</v>
      </c>
      <c r="D7" s="16" t="s">
        <v>12</v>
      </c>
      <c r="E7" s="17">
        <v>20</v>
      </c>
      <c r="F7" s="16">
        <v>35</v>
      </c>
      <c r="G7" s="18">
        <f t="shared" si="0"/>
        <v>700</v>
      </c>
      <c r="H7" s="16"/>
    </row>
    <row r="8" s="1" customFormat="1" ht="18" customHeight="1" spans="1:8">
      <c r="A8" s="12"/>
      <c r="B8" s="12"/>
      <c r="C8" s="15" t="s">
        <v>16</v>
      </c>
      <c r="D8" s="16" t="s">
        <v>12</v>
      </c>
      <c r="E8" s="17">
        <v>20</v>
      </c>
      <c r="F8" s="16">
        <v>154</v>
      </c>
      <c r="G8" s="18">
        <f t="shared" si="0"/>
        <v>3080</v>
      </c>
      <c r="H8" s="16"/>
    </row>
    <row r="9" s="1" customFormat="1" ht="18" customHeight="1" spans="1:8">
      <c r="A9" s="19">
        <v>2</v>
      </c>
      <c r="B9" s="19" t="s">
        <v>17</v>
      </c>
      <c r="C9" s="15" t="s">
        <v>18</v>
      </c>
      <c r="D9" s="16" t="s">
        <v>12</v>
      </c>
      <c r="E9" s="17">
        <v>20</v>
      </c>
      <c r="F9" s="16">
        <v>49</v>
      </c>
      <c r="G9" s="18">
        <f t="shared" si="0"/>
        <v>980</v>
      </c>
      <c r="H9" s="16"/>
    </row>
    <row r="10" s="1" customFormat="1" ht="18" customHeight="1" spans="1:8">
      <c r="A10" s="19"/>
      <c r="B10" s="19"/>
      <c r="C10" s="15" t="s">
        <v>19</v>
      </c>
      <c r="D10" s="16" t="s">
        <v>12</v>
      </c>
      <c r="E10" s="17">
        <v>20</v>
      </c>
      <c r="F10" s="16">
        <v>42</v>
      </c>
      <c r="G10" s="18">
        <f t="shared" si="0"/>
        <v>840</v>
      </c>
      <c r="H10" s="16"/>
    </row>
    <row r="11" s="1" customFormat="1" ht="18" customHeight="1" spans="1:8">
      <c r="A11" s="19"/>
      <c r="B11" s="19"/>
      <c r="C11" s="15" t="s">
        <v>20</v>
      </c>
      <c r="D11" s="16" t="s">
        <v>12</v>
      </c>
      <c r="E11" s="17">
        <v>20</v>
      </c>
      <c r="F11" s="16">
        <v>42</v>
      </c>
      <c r="G11" s="18">
        <f t="shared" si="0"/>
        <v>840</v>
      </c>
      <c r="H11" s="16"/>
    </row>
    <row r="12" s="1" customFormat="1" ht="18" customHeight="1" spans="1:8">
      <c r="A12" s="19"/>
      <c r="B12" s="19"/>
      <c r="C12" s="15" t="s">
        <v>21</v>
      </c>
      <c r="D12" s="16" t="s">
        <v>12</v>
      </c>
      <c r="E12" s="17">
        <v>20</v>
      </c>
      <c r="F12" s="16">
        <v>45.5</v>
      </c>
      <c r="G12" s="18">
        <f t="shared" si="0"/>
        <v>910</v>
      </c>
      <c r="H12" s="16"/>
    </row>
    <row r="13" s="1" customFormat="1" ht="18" customHeight="1" spans="1:8">
      <c r="A13" s="19"/>
      <c r="B13" s="19"/>
      <c r="C13" s="15" t="s">
        <v>22</v>
      </c>
      <c r="D13" s="16" t="s">
        <v>12</v>
      </c>
      <c r="E13" s="17">
        <v>20</v>
      </c>
      <c r="F13" s="16">
        <v>45.5</v>
      </c>
      <c r="G13" s="18">
        <f t="shared" si="0"/>
        <v>910</v>
      </c>
      <c r="H13" s="16"/>
    </row>
    <row r="14" s="1" customFormat="1" ht="14" customHeight="1" spans="1:8">
      <c r="A14" s="19"/>
      <c r="B14" s="19"/>
      <c r="C14" s="15" t="s">
        <v>23</v>
      </c>
      <c r="D14" s="16" t="s">
        <v>12</v>
      </c>
      <c r="E14" s="17">
        <v>20</v>
      </c>
      <c r="F14" s="16">
        <v>56</v>
      </c>
      <c r="G14" s="18">
        <f t="shared" si="0"/>
        <v>1120</v>
      </c>
      <c r="H14" s="16"/>
    </row>
    <row r="15" s="1" customFormat="1" ht="14" customHeight="1" spans="1:8">
      <c r="A15" s="12"/>
      <c r="B15" s="12"/>
      <c r="C15" s="15" t="s">
        <v>24</v>
      </c>
      <c r="D15" s="16" t="s">
        <v>12</v>
      </c>
      <c r="E15" s="17">
        <v>20</v>
      </c>
      <c r="F15" s="16">
        <v>1000</v>
      </c>
      <c r="G15" s="18">
        <f t="shared" si="0"/>
        <v>20000</v>
      </c>
      <c r="H15" s="16"/>
    </row>
    <row r="16" s="1" customFormat="1" ht="23" customHeight="1" spans="1:8">
      <c r="A16" s="7">
        <v>3</v>
      </c>
      <c r="B16" s="7" t="s">
        <v>25</v>
      </c>
      <c r="C16" s="15" t="s">
        <v>18</v>
      </c>
      <c r="D16" s="16" t="s">
        <v>12</v>
      </c>
      <c r="E16" s="17">
        <v>20</v>
      </c>
      <c r="F16" s="16">
        <v>49</v>
      </c>
      <c r="G16" s="18">
        <f t="shared" si="0"/>
        <v>980</v>
      </c>
      <c r="H16" s="16"/>
    </row>
    <row r="17" s="1" customFormat="1" ht="23" customHeight="1" spans="1:8">
      <c r="A17" s="19"/>
      <c r="B17" s="19"/>
      <c r="C17" s="15" t="s">
        <v>19</v>
      </c>
      <c r="D17" s="16" t="s">
        <v>12</v>
      </c>
      <c r="E17" s="17">
        <v>20</v>
      </c>
      <c r="F17" s="16">
        <v>49</v>
      </c>
      <c r="G17" s="18">
        <f t="shared" si="0"/>
        <v>980</v>
      </c>
      <c r="H17" s="16"/>
    </row>
    <row r="18" s="1" customFormat="1" ht="23" customHeight="1" spans="1:8">
      <c r="A18" s="19"/>
      <c r="B18" s="19"/>
      <c r="C18" s="15" t="s">
        <v>20</v>
      </c>
      <c r="D18" s="16" t="s">
        <v>12</v>
      </c>
      <c r="E18" s="17">
        <v>20</v>
      </c>
      <c r="F18" s="16">
        <v>42</v>
      </c>
      <c r="G18" s="18">
        <f t="shared" si="0"/>
        <v>840</v>
      </c>
      <c r="H18" s="16"/>
    </row>
    <row r="19" s="1" customFormat="1" ht="23" customHeight="1" spans="1:8">
      <c r="A19" s="19"/>
      <c r="B19" s="19"/>
      <c r="C19" s="15" t="s">
        <v>22</v>
      </c>
      <c r="D19" s="16" t="s">
        <v>12</v>
      </c>
      <c r="E19" s="17">
        <v>20</v>
      </c>
      <c r="F19" s="16">
        <v>45.5</v>
      </c>
      <c r="G19" s="18">
        <f t="shared" si="0"/>
        <v>910</v>
      </c>
      <c r="H19" s="16"/>
    </row>
    <row r="20" s="1" customFormat="1" ht="24" customHeight="1" spans="1:8">
      <c r="A20" s="19"/>
      <c r="B20" s="19"/>
      <c r="C20" s="15" t="s">
        <v>26</v>
      </c>
      <c r="D20" s="16" t="s">
        <v>12</v>
      </c>
      <c r="E20" s="17">
        <v>20</v>
      </c>
      <c r="F20" s="16">
        <v>35</v>
      </c>
      <c r="G20" s="18">
        <f t="shared" si="0"/>
        <v>700</v>
      </c>
      <c r="H20" s="16"/>
    </row>
    <row r="21" s="1" customFormat="1" ht="21" customHeight="1" spans="1:8">
      <c r="A21" s="19">
        <v>4</v>
      </c>
      <c r="B21" s="7" t="s">
        <v>27</v>
      </c>
      <c r="C21" s="15" t="s">
        <v>13</v>
      </c>
      <c r="D21" s="16" t="s">
        <v>12</v>
      </c>
      <c r="E21" s="17">
        <v>20</v>
      </c>
      <c r="F21" s="16">
        <v>35</v>
      </c>
      <c r="G21" s="18">
        <f t="shared" si="0"/>
        <v>700</v>
      </c>
      <c r="H21" s="16"/>
    </row>
    <row r="22" s="1" customFormat="1" ht="21" customHeight="1" spans="1:8">
      <c r="A22" s="19"/>
      <c r="B22" s="19"/>
      <c r="C22" s="15" t="s">
        <v>28</v>
      </c>
      <c r="D22" s="7" t="s">
        <v>12</v>
      </c>
      <c r="E22" s="17">
        <v>20</v>
      </c>
      <c r="F22" s="12">
        <v>56</v>
      </c>
      <c r="G22" s="18">
        <f t="shared" si="0"/>
        <v>1120</v>
      </c>
      <c r="H22" s="12"/>
    </row>
    <row r="23" s="1" customFormat="1" ht="21" customHeight="1" spans="1:8">
      <c r="A23" s="19"/>
      <c r="B23" s="19"/>
      <c r="C23" s="15" t="s">
        <v>29</v>
      </c>
      <c r="D23" s="7" t="s">
        <v>12</v>
      </c>
      <c r="E23" s="17">
        <v>20</v>
      </c>
      <c r="F23" s="12">
        <v>52.5</v>
      </c>
      <c r="G23" s="18">
        <f t="shared" si="0"/>
        <v>1050</v>
      </c>
      <c r="H23" s="12"/>
    </row>
    <row r="24" s="1" customFormat="1" ht="21" customHeight="1" spans="1:8">
      <c r="A24" s="19"/>
      <c r="B24" s="19"/>
      <c r="C24" s="15" t="s">
        <v>30</v>
      </c>
      <c r="D24" s="16" t="s">
        <v>12</v>
      </c>
      <c r="E24" s="17">
        <v>20</v>
      </c>
      <c r="F24" s="12">
        <v>112</v>
      </c>
      <c r="G24" s="18">
        <f t="shared" si="0"/>
        <v>2240</v>
      </c>
      <c r="H24" s="12"/>
    </row>
    <row r="25" s="1" customFormat="1" ht="17" customHeight="1" spans="1:8">
      <c r="A25" s="12"/>
      <c r="B25" s="12"/>
      <c r="C25" s="15" t="s">
        <v>21</v>
      </c>
      <c r="D25" s="16" t="s">
        <v>12</v>
      </c>
      <c r="E25" s="17">
        <v>20</v>
      </c>
      <c r="F25" s="12">
        <v>112</v>
      </c>
      <c r="G25" s="18">
        <f t="shared" si="0"/>
        <v>2240</v>
      </c>
      <c r="H25" s="12"/>
    </row>
    <row r="26" s="1" customFormat="1" ht="17" customHeight="1" spans="1:8">
      <c r="A26" s="7">
        <v>5</v>
      </c>
      <c r="B26" s="7" t="s">
        <v>31</v>
      </c>
      <c r="C26" s="15" t="s">
        <v>11</v>
      </c>
      <c r="D26" s="16" t="s">
        <v>12</v>
      </c>
      <c r="E26" s="17">
        <v>20</v>
      </c>
      <c r="F26" s="16">
        <v>189</v>
      </c>
      <c r="G26" s="18">
        <f t="shared" si="0"/>
        <v>3780</v>
      </c>
      <c r="H26" s="16"/>
    </row>
    <row r="27" s="1" customFormat="1" ht="17" customHeight="1" spans="1:8">
      <c r="A27" s="19"/>
      <c r="B27" s="19"/>
      <c r="C27" s="15" t="s">
        <v>32</v>
      </c>
      <c r="D27" s="12" t="s">
        <v>12</v>
      </c>
      <c r="E27" s="20">
        <v>20</v>
      </c>
      <c r="F27" s="16">
        <v>38.5</v>
      </c>
      <c r="G27" s="18">
        <f t="shared" si="0"/>
        <v>770</v>
      </c>
      <c r="H27" s="16"/>
    </row>
    <row r="28" s="1" customFormat="1" ht="17" customHeight="1" spans="1:8">
      <c r="A28" s="19"/>
      <c r="B28" s="19"/>
      <c r="C28" s="15" t="s">
        <v>33</v>
      </c>
      <c r="D28" s="16" t="s">
        <v>12</v>
      </c>
      <c r="E28" s="17">
        <v>20</v>
      </c>
      <c r="F28" s="16">
        <v>21</v>
      </c>
      <c r="G28" s="18">
        <f t="shared" si="0"/>
        <v>420</v>
      </c>
      <c r="H28" s="16"/>
    </row>
    <row r="29" s="1" customFormat="1" ht="17" customHeight="1" spans="1:8">
      <c r="A29" s="12"/>
      <c r="B29" s="12"/>
      <c r="C29" s="15" t="s">
        <v>28</v>
      </c>
      <c r="D29" s="16" t="s">
        <v>12</v>
      </c>
      <c r="E29" s="17">
        <v>20</v>
      </c>
      <c r="F29" s="16">
        <v>56</v>
      </c>
      <c r="G29" s="18">
        <f t="shared" si="0"/>
        <v>1120</v>
      </c>
      <c r="H29" s="16"/>
    </row>
    <row r="30" s="1" customFormat="1" ht="17" customHeight="1" spans="1:8">
      <c r="A30" s="7">
        <v>6</v>
      </c>
      <c r="B30" s="7" t="s">
        <v>34</v>
      </c>
      <c r="C30" s="15" t="s">
        <v>35</v>
      </c>
      <c r="D30" s="16" t="s">
        <v>12</v>
      </c>
      <c r="E30" s="17">
        <v>20</v>
      </c>
      <c r="F30" s="16">
        <v>56</v>
      </c>
      <c r="G30" s="18">
        <f t="shared" si="0"/>
        <v>1120</v>
      </c>
      <c r="H30" s="16"/>
    </row>
    <row r="31" s="1" customFormat="1" ht="17" customHeight="1" spans="1:8">
      <c r="A31" s="19"/>
      <c r="B31" s="19"/>
      <c r="C31" s="15" t="s">
        <v>32</v>
      </c>
      <c r="D31" s="12" t="s">
        <v>12</v>
      </c>
      <c r="E31" s="20">
        <v>20</v>
      </c>
      <c r="F31" s="16">
        <v>56</v>
      </c>
      <c r="G31" s="18">
        <f t="shared" si="0"/>
        <v>1120</v>
      </c>
      <c r="H31" s="16"/>
    </row>
    <row r="32" s="1" customFormat="1" ht="17" customHeight="1" spans="1:8">
      <c r="A32" s="19"/>
      <c r="B32" s="19"/>
      <c r="C32" s="15" t="s">
        <v>36</v>
      </c>
      <c r="D32" s="16" t="s">
        <v>12</v>
      </c>
      <c r="E32" s="17">
        <v>20</v>
      </c>
      <c r="F32" s="16">
        <v>28</v>
      </c>
      <c r="G32" s="18">
        <f t="shared" si="0"/>
        <v>560</v>
      </c>
      <c r="H32" s="16"/>
    </row>
    <row r="33" s="1" customFormat="1" ht="17" customHeight="1" spans="1:8">
      <c r="A33" s="19"/>
      <c r="B33" s="19"/>
      <c r="C33" s="15" t="s">
        <v>37</v>
      </c>
      <c r="D33" s="16" t="s">
        <v>12</v>
      </c>
      <c r="E33" s="17">
        <v>20</v>
      </c>
      <c r="F33" s="16">
        <v>84</v>
      </c>
      <c r="G33" s="18">
        <f t="shared" si="0"/>
        <v>1680</v>
      </c>
      <c r="H33" s="16"/>
    </row>
    <row r="34" s="1" customFormat="1" ht="17" customHeight="1" spans="1:8">
      <c r="A34" s="19"/>
      <c r="B34" s="19"/>
      <c r="C34" s="15" t="s">
        <v>38</v>
      </c>
      <c r="D34" s="12" t="s">
        <v>12</v>
      </c>
      <c r="E34" s="20">
        <v>20</v>
      </c>
      <c r="F34" s="16">
        <v>98</v>
      </c>
      <c r="G34" s="18">
        <f t="shared" si="0"/>
        <v>1960</v>
      </c>
      <c r="H34" s="16"/>
    </row>
    <row r="35" s="1" customFormat="1" ht="17" customHeight="1" spans="1:8">
      <c r="A35" s="19"/>
      <c r="B35" s="19"/>
      <c r="C35" s="15" t="s">
        <v>39</v>
      </c>
      <c r="D35" s="16" t="s">
        <v>12</v>
      </c>
      <c r="E35" s="17">
        <v>20</v>
      </c>
      <c r="F35" s="16">
        <v>182</v>
      </c>
      <c r="G35" s="18">
        <f t="shared" si="0"/>
        <v>3640</v>
      </c>
      <c r="H35" s="16"/>
    </row>
    <row r="36" s="1" customFormat="1" ht="17" customHeight="1" spans="1:8">
      <c r="A36" s="19"/>
      <c r="B36" s="19"/>
      <c r="C36" s="15" t="s">
        <v>40</v>
      </c>
      <c r="D36" s="16" t="s">
        <v>12</v>
      </c>
      <c r="E36" s="17">
        <v>20</v>
      </c>
      <c r="F36" s="16">
        <v>140</v>
      </c>
      <c r="G36" s="18">
        <f t="shared" si="0"/>
        <v>2800</v>
      </c>
      <c r="H36" s="16"/>
    </row>
    <row r="37" s="1" customFormat="1" ht="17" customHeight="1" spans="1:8">
      <c r="A37" s="19"/>
      <c r="B37" s="19"/>
      <c r="C37" s="15" t="s">
        <v>41</v>
      </c>
      <c r="D37" s="16" t="s">
        <v>12</v>
      </c>
      <c r="E37" s="17">
        <v>20</v>
      </c>
      <c r="F37" s="16">
        <v>140</v>
      </c>
      <c r="G37" s="18">
        <f t="shared" ref="G37:G68" si="1">E37*F37</f>
        <v>2800</v>
      </c>
      <c r="H37" s="16"/>
    </row>
    <row r="38" s="1" customFormat="1" ht="17" customHeight="1" spans="1:8">
      <c r="A38" s="12"/>
      <c r="B38" s="12"/>
      <c r="C38" s="15" t="s">
        <v>42</v>
      </c>
      <c r="D38" s="16" t="s">
        <v>12</v>
      </c>
      <c r="E38" s="17">
        <v>20</v>
      </c>
      <c r="F38" s="16">
        <v>35</v>
      </c>
      <c r="G38" s="18">
        <f t="shared" si="1"/>
        <v>700</v>
      </c>
      <c r="H38" s="16"/>
    </row>
    <row r="39" s="1" customFormat="1" ht="17" customHeight="1" spans="1:8">
      <c r="A39" s="7">
        <v>7</v>
      </c>
      <c r="B39" s="7" t="s">
        <v>43</v>
      </c>
      <c r="C39" s="15" t="s">
        <v>13</v>
      </c>
      <c r="D39" s="16" t="s">
        <v>12</v>
      </c>
      <c r="E39" s="17">
        <v>20</v>
      </c>
      <c r="F39" s="16">
        <v>35</v>
      </c>
      <c r="G39" s="18">
        <f t="shared" si="1"/>
        <v>700</v>
      </c>
      <c r="H39" s="16"/>
    </row>
    <row r="40" s="1" customFormat="1" ht="17" customHeight="1" spans="1:8">
      <c r="A40" s="19"/>
      <c r="B40" s="19"/>
      <c r="C40" s="15" t="s">
        <v>14</v>
      </c>
      <c r="D40" s="12" t="s">
        <v>12</v>
      </c>
      <c r="E40" s="20">
        <v>20</v>
      </c>
      <c r="F40" s="16">
        <v>35</v>
      </c>
      <c r="G40" s="18">
        <f t="shared" si="1"/>
        <v>700</v>
      </c>
      <c r="H40" s="16"/>
    </row>
    <row r="41" s="1" customFormat="1" ht="17" customHeight="1" spans="1:8">
      <c r="A41" s="19"/>
      <c r="B41" s="19"/>
      <c r="C41" s="15" t="s">
        <v>44</v>
      </c>
      <c r="D41" s="12" t="s">
        <v>12</v>
      </c>
      <c r="E41" s="20">
        <v>20</v>
      </c>
      <c r="F41" s="16">
        <v>420</v>
      </c>
      <c r="G41" s="18">
        <f t="shared" si="1"/>
        <v>8400</v>
      </c>
      <c r="H41" s="16"/>
    </row>
    <row r="42" s="1" customFormat="1" ht="17" customHeight="1" spans="1:8">
      <c r="A42" s="19"/>
      <c r="B42" s="19"/>
      <c r="C42" s="15" t="s">
        <v>45</v>
      </c>
      <c r="D42" s="16" t="s">
        <v>12</v>
      </c>
      <c r="E42" s="17">
        <v>20</v>
      </c>
      <c r="F42" s="16">
        <v>140</v>
      </c>
      <c r="G42" s="18">
        <f t="shared" si="1"/>
        <v>2800</v>
      </c>
      <c r="H42" s="16"/>
    </row>
    <row r="43" s="1" customFormat="1" ht="17" customHeight="1" spans="1:8">
      <c r="A43" s="12"/>
      <c r="B43" s="12"/>
      <c r="C43" s="15" t="s">
        <v>46</v>
      </c>
      <c r="D43" s="16" t="s">
        <v>12</v>
      </c>
      <c r="E43" s="17">
        <v>20</v>
      </c>
      <c r="F43" s="16">
        <v>28</v>
      </c>
      <c r="G43" s="18">
        <f t="shared" si="1"/>
        <v>560</v>
      </c>
      <c r="H43" s="16"/>
    </row>
    <row r="44" s="1" customFormat="1" ht="47.25" customHeight="1" spans="1:8">
      <c r="A44" s="16">
        <v>8</v>
      </c>
      <c r="B44" s="21" t="s">
        <v>47</v>
      </c>
      <c r="C44" s="21" t="s">
        <v>48</v>
      </c>
      <c r="D44" s="16" t="s">
        <v>12</v>
      </c>
      <c r="E44" s="17">
        <v>5</v>
      </c>
      <c r="F44" s="16">
        <v>100.1</v>
      </c>
      <c r="G44" s="18">
        <f t="shared" si="1"/>
        <v>500.5</v>
      </c>
      <c r="H44" s="16"/>
    </row>
    <row r="45" s="1" customFormat="1" spans="1:8">
      <c r="A45" s="16">
        <v>9</v>
      </c>
      <c r="B45" s="21" t="s">
        <v>49</v>
      </c>
      <c r="C45" s="21" t="s">
        <v>50</v>
      </c>
      <c r="D45" s="16" t="s">
        <v>12</v>
      </c>
      <c r="E45" s="17">
        <v>100</v>
      </c>
      <c r="F45" s="16">
        <v>31.5</v>
      </c>
      <c r="G45" s="18">
        <f t="shared" si="1"/>
        <v>3150</v>
      </c>
      <c r="H45" s="16"/>
    </row>
    <row r="46" s="1" customFormat="1" ht="20.25" customHeight="1" spans="1:8">
      <c r="A46" s="7">
        <v>10</v>
      </c>
      <c r="B46" s="22" t="s">
        <v>49</v>
      </c>
      <c r="C46" s="21" t="s">
        <v>51</v>
      </c>
      <c r="D46" s="16" t="s">
        <v>12</v>
      </c>
      <c r="E46" s="17">
        <v>10</v>
      </c>
      <c r="F46" s="16">
        <v>224</v>
      </c>
      <c r="G46" s="18">
        <f t="shared" si="1"/>
        <v>2240</v>
      </c>
      <c r="H46" s="7"/>
    </row>
    <row r="47" s="1" customFormat="1" ht="20.25" customHeight="1" spans="1:8">
      <c r="A47" s="12"/>
      <c r="B47" s="23"/>
      <c r="C47" s="21" t="s">
        <v>52</v>
      </c>
      <c r="D47" s="16" t="s">
        <v>12</v>
      </c>
      <c r="E47" s="17">
        <v>10</v>
      </c>
      <c r="F47" s="16">
        <f>224+50</f>
        <v>274</v>
      </c>
      <c r="G47" s="18">
        <f t="shared" si="1"/>
        <v>2740</v>
      </c>
      <c r="H47" s="12"/>
    </row>
    <row r="48" s="1" customFormat="1" ht="94" customHeight="1" spans="1:8">
      <c r="A48" s="16">
        <v>11</v>
      </c>
      <c r="B48" s="21" t="s">
        <v>49</v>
      </c>
      <c r="C48" s="24" t="s">
        <v>53</v>
      </c>
      <c r="D48" s="16" t="s">
        <v>12</v>
      </c>
      <c r="E48" s="17">
        <v>5</v>
      </c>
      <c r="F48" s="25">
        <f>98+98+31.5+98*3+224+112+112+52.5</f>
        <v>1022</v>
      </c>
      <c r="G48" s="18">
        <f t="shared" si="1"/>
        <v>5110</v>
      </c>
      <c r="H48" s="16"/>
    </row>
    <row r="49" s="1" customFormat="1" ht="21" customHeight="1" spans="1:8">
      <c r="A49" s="16">
        <v>12</v>
      </c>
      <c r="B49" s="21" t="s">
        <v>54</v>
      </c>
      <c r="C49" s="21" t="s">
        <v>45</v>
      </c>
      <c r="D49" s="16" t="s">
        <v>12</v>
      </c>
      <c r="E49" s="17">
        <v>30</v>
      </c>
      <c r="F49" s="16">
        <v>28</v>
      </c>
      <c r="G49" s="18">
        <f t="shared" si="1"/>
        <v>840</v>
      </c>
      <c r="H49" s="16"/>
    </row>
    <row r="50" s="1" customFormat="1" ht="109" customHeight="1" spans="1:8">
      <c r="A50" s="16">
        <v>13</v>
      </c>
      <c r="B50" s="21" t="s">
        <v>55</v>
      </c>
      <c r="C50" s="21" t="s">
        <v>56</v>
      </c>
      <c r="D50" s="16" t="s">
        <v>12</v>
      </c>
      <c r="E50" s="17">
        <v>50</v>
      </c>
      <c r="F50" s="16">
        <v>100</v>
      </c>
      <c r="G50" s="18">
        <f t="shared" si="1"/>
        <v>5000</v>
      </c>
      <c r="H50" s="16"/>
    </row>
    <row r="51" s="1" customFormat="1" ht="18" customHeight="1" spans="1:8">
      <c r="A51" s="16">
        <v>14</v>
      </c>
      <c r="B51" s="21" t="s">
        <v>57</v>
      </c>
      <c r="C51" s="21" t="s">
        <v>58</v>
      </c>
      <c r="D51" s="16" t="s">
        <v>12</v>
      </c>
      <c r="E51" s="17">
        <v>20</v>
      </c>
      <c r="F51" s="16">
        <v>42</v>
      </c>
      <c r="G51" s="18">
        <f t="shared" si="1"/>
        <v>840</v>
      </c>
      <c r="H51" s="16"/>
    </row>
    <row r="52" s="1" customFormat="1" ht="18" customHeight="1" spans="1:8">
      <c r="A52" s="16">
        <v>15</v>
      </c>
      <c r="B52" s="21" t="s">
        <v>59</v>
      </c>
      <c r="C52" s="21" t="s">
        <v>60</v>
      </c>
      <c r="D52" s="16" t="s">
        <v>12</v>
      </c>
      <c r="E52" s="17">
        <v>10</v>
      </c>
      <c r="F52" s="16">
        <v>14</v>
      </c>
      <c r="G52" s="18">
        <f t="shared" si="1"/>
        <v>140</v>
      </c>
      <c r="H52" s="16"/>
    </row>
    <row r="53" s="1" customFormat="1" ht="61.15" customHeight="1" spans="1:8">
      <c r="A53" s="16">
        <v>16</v>
      </c>
      <c r="B53" s="21" t="s">
        <v>61</v>
      </c>
      <c r="C53" s="21" t="s">
        <v>62</v>
      </c>
      <c r="D53" s="16" t="s">
        <v>12</v>
      </c>
      <c r="E53" s="17">
        <v>5</v>
      </c>
      <c r="F53" s="16">
        <f>49+52.5*4+280</f>
        <v>539</v>
      </c>
      <c r="G53" s="18">
        <f t="shared" si="1"/>
        <v>2695</v>
      </c>
      <c r="H53" s="26"/>
    </row>
    <row r="54" s="1" customFormat="1" ht="55.5" customHeight="1" spans="1:8">
      <c r="A54" s="16">
        <v>17</v>
      </c>
      <c r="B54" s="21" t="s">
        <v>63</v>
      </c>
      <c r="C54" s="21" t="s">
        <v>64</v>
      </c>
      <c r="D54" s="16" t="s">
        <v>12</v>
      </c>
      <c r="E54" s="17">
        <v>5</v>
      </c>
      <c r="F54" s="16">
        <f>45.5*3+49*2+17.5</f>
        <v>252</v>
      </c>
      <c r="G54" s="18">
        <f t="shared" si="1"/>
        <v>1260</v>
      </c>
      <c r="H54" s="16"/>
    </row>
    <row r="55" s="1" customFormat="1" ht="77" customHeight="1" spans="1:8">
      <c r="A55" s="16">
        <v>18</v>
      </c>
      <c r="B55" s="21" t="s">
        <v>65</v>
      </c>
      <c r="C55" s="9" t="s">
        <v>66</v>
      </c>
      <c r="D55" s="16" t="s">
        <v>12</v>
      </c>
      <c r="E55" s="17">
        <v>5</v>
      </c>
      <c r="F55" s="16">
        <f>56*4+52.5+49+70+45.5</f>
        <v>441</v>
      </c>
      <c r="G55" s="18">
        <f t="shared" si="1"/>
        <v>2205</v>
      </c>
      <c r="H55" s="16"/>
    </row>
    <row r="56" s="1" customFormat="1" ht="49.5" customHeight="1" spans="1:8">
      <c r="A56" s="16">
        <v>19</v>
      </c>
      <c r="B56" s="21" t="s">
        <v>67</v>
      </c>
      <c r="C56" s="9" t="s">
        <v>68</v>
      </c>
      <c r="D56" s="16" t="s">
        <v>12</v>
      </c>
      <c r="E56" s="17">
        <v>5</v>
      </c>
      <c r="F56" s="16">
        <v>245</v>
      </c>
      <c r="G56" s="18">
        <f t="shared" si="1"/>
        <v>1225</v>
      </c>
      <c r="H56" s="16"/>
    </row>
    <row r="57" s="1" customFormat="1" ht="37.15" customHeight="1" spans="1:8">
      <c r="A57" s="16">
        <v>20</v>
      </c>
      <c r="B57" s="21" t="s">
        <v>69</v>
      </c>
      <c r="C57" s="21" t="s">
        <v>70</v>
      </c>
      <c r="D57" s="16" t="s">
        <v>12</v>
      </c>
      <c r="E57" s="17">
        <v>2</v>
      </c>
      <c r="F57" s="16">
        <f>242.2+65.8+119+156.1</f>
        <v>583.1</v>
      </c>
      <c r="G57" s="18">
        <f t="shared" si="1"/>
        <v>1166.2</v>
      </c>
      <c r="H57" s="16"/>
    </row>
    <row r="58" s="1" customFormat="1" ht="30" customHeight="1" spans="1:8">
      <c r="A58" s="16">
        <v>21</v>
      </c>
      <c r="B58" s="21" t="s">
        <v>71</v>
      </c>
      <c r="C58" s="21" t="s">
        <v>72</v>
      </c>
      <c r="D58" s="16" t="s">
        <v>12</v>
      </c>
      <c r="E58" s="17">
        <v>5</v>
      </c>
      <c r="F58" s="16">
        <f>150/2</f>
        <v>75</v>
      </c>
      <c r="G58" s="18">
        <f t="shared" si="1"/>
        <v>375</v>
      </c>
      <c r="H58" s="16"/>
    </row>
    <row r="59" s="1" customFormat="1" ht="43.5" customHeight="1" spans="1:8">
      <c r="A59" s="16">
        <v>22</v>
      </c>
      <c r="B59" s="21" t="s">
        <v>73</v>
      </c>
      <c r="C59" s="21" t="s">
        <v>74</v>
      </c>
      <c r="D59" s="16" t="s">
        <v>12</v>
      </c>
      <c r="E59" s="17">
        <v>5</v>
      </c>
      <c r="F59" s="16">
        <v>558.6</v>
      </c>
      <c r="G59" s="18">
        <f t="shared" si="1"/>
        <v>2793</v>
      </c>
      <c r="H59" s="16"/>
    </row>
    <row r="60" s="1" customFormat="1" ht="31.5" customHeight="1" spans="1:8">
      <c r="A60" s="16">
        <v>23</v>
      </c>
      <c r="B60" s="21" t="s">
        <v>75</v>
      </c>
      <c r="C60" s="21" t="s">
        <v>76</v>
      </c>
      <c r="D60" s="16" t="s">
        <v>12</v>
      </c>
      <c r="E60" s="17">
        <v>5</v>
      </c>
      <c r="F60" s="16">
        <v>52.5</v>
      </c>
      <c r="G60" s="18">
        <f t="shared" si="1"/>
        <v>262.5</v>
      </c>
      <c r="H60" s="16"/>
    </row>
    <row r="61" s="1" customFormat="1" ht="35.25" customHeight="1" spans="1:8">
      <c r="A61" s="16">
        <v>24</v>
      </c>
      <c r="B61" s="21" t="s">
        <v>77</v>
      </c>
      <c r="C61" s="21" t="s">
        <v>78</v>
      </c>
      <c r="D61" s="16" t="s">
        <v>79</v>
      </c>
      <c r="E61" s="27">
        <v>50</v>
      </c>
      <c r="F61" s="16">
        <v>12.83</v>
      </c>
      <c r="G61" s="18">
        <f t="shared" si="1"/>
        <v>641.5</v>
      </c>
      <c r="H61" s="16"/>
    </row>
    <row r="62" s="1" customFormat="1" ht="64.15" customHeight="1" spans="1:8">
      <c r="A62" s="16">
        <v>25</v>
      </c>
      <c r="B62" s="21" t="s">
        <v>80</v>
      </c>
      <c r="C62" s="21" t="s">
        <v>81</v>
      </c>
      <c r="D62" s="16" t="s">
        <v>12</v>
      </c>
      <c r="E62" s="17">
        <v>5</v>
      </c>
      <c r="F62" s="16">
        <v>319.2</v>
      </c>
      <c r="G62" s="18">
        <f t="shared" si="1"/>
        <v>1596</v>
      </c>
      <c r="H62" s="16"/>
    </row>
    <row r="63" s="1" customFormat="1" ht="16.9" customHeight="1" spans="1:8">
      <c r="A63" s="7">
        <v>26</v>
      </c>
      <c r="B63" s="21" t="s">
        <v>82</v>
      </c>
      <c r="C63" s="21" t="s">
        <v>83</v>
      </c>
      <c r="D63" s="16" t="s">
        <v>84</v>
      </c>
      <c r="E63" s="27">
        <v>3</v>
      </c>
      <c r="F63" s="16">
        <v>409</v>
      </c>
      <c r="G63" s="18">
        <f t="shared" si="1"/>
        <v>1227</v>
      </c>
      <c r="H63" s="16"/>
    </row>
    <row r="64" s="1" customFormat="1" spans="1:8">
      <c r="A64" s="19"/>
      <c r="B64" s="21"/>
      <c r="C64" s="21" t="s">
        <v>85</v>
      </c>
      <c r="D64" s="16" t="s">
        <v>86</v>
      </c>
      <c r="E64" s="27">
        <v>3</v>
      </c>
      <c r="F64" s="16">
        <v>350</v>
      </c>
      <c r="G64" s="18">
        <f t="shared" si="1"/>
        <v>1050</v>
      </c>
      <c r="H64" s="16"/>
    </row>
    <row r="65" s="1" customFormat="1" ht="39" customHeight="1" spans="1:8">
      <c r="A65" s="12"/>
      <c r="B65" s="21"/>
      <c r="C65" s="21" t="s">
        <v>87</v>
      </c>
      <c r="D65" s="16" t="s">
        <v>86</v>
      </c>
      <c r="E65" s="27"/>
      <c r="F65" s="16">
        <v>350</v>
      </c>
      <c r="G65" s="18">
        <f t="shared" si="1"/>
        <v>0</v>
      </c>
      <c r="H65" s="16"/>
    </row>
    <row r="66" s="1" customFormat="1" spans="1:8">
      <c r="A66" s="16">
        <v>27</v>
      </c>
      <c r="B66" s="21" t="s">
        <v>88</v>
      </c>
      <c r="C66" s="21" t="s">
        <v>89</v>
      </c>
      <c r="D66" s="16" t="s">
        <v>90</v>
      </c>
      <c r="E66" s="27">
        <v>150</v>
      </c>
      <c r="F66" s="16">
        <v>30</v>
      </c>
      <c r="G66" s="18">
        <f t="shared" si="1"/>
        <v>4500</v>
      </c>
      <c r="H66" s="16"/>
    </row>
    <row r="67" s="1" customFormat="1" spans="1:8">
      <c r="A67" s="16">
        <v>28</v>
      </c>
      <c r="B67" s="21" t="s">
        <v>91</v>
      </c>
      <c r="C67" s="21" t="s">
        <v>92</v>
      </c>
      <c r="D67" s="16" t="s">
        <v>90</v>
      </c>
      <c r="E67" s="27">
        <v>60</v>
      </c>
      <c r="F67" s="16">
        <v>17.5</v>
      </c>
      <c r="G67" s="18">
        <f t="shared" si="1"/>
        <v>1050</v>
      </c>
      <c r="H67" s="16"/>
    </row>
    <row r="68" s="1" customFormat="1" ht="25.5" customHeight="1" spans="1:8">
      <c r="A68" s="16">
        <v>29</v>
      </c>
      <c r="B68" s="21" t="s">
        <v>93</v>
      </c>
      <c r="C68" s="21" t="s">
        <v>94</v>
      </c>
      <c r="D68" s="16" t="s">
        <v>95</v>
      </c>
      <c r="E68" s="27">
        <v>10</v>
      </c>
      <c r="F68" s="16">
        <v>17.5</v>
      </c>
      <c r="G68" s="18">
        <f t="shared" si="1"/>
        <v>175</v>
      </c>
      <c r="H68" s="16"/>
    </row>
    <row r="69" s="1" customFormat="1" spans="1:8">
      <c r="A69" s="16">
        <v>30</v>
      </c>
      <c r="B69" s="21" t="s">
        <v>96</v>
      </c>
      <c r="C69" s="21" t="s">
        <v>97</v>
      </c>
      <c r="D69" s="16" t="s">
        <v>90</v>
      </c>
      <c r="E69" s="27">
        <v>10</v>
      </c>
      <c r="F69" s="16">
        <v>17.5</v>
      </c>
      <c r="G69" s="18">
        <f t="shared" ref="G69:G100" si="2">E69*F69</f>
        <v>175</v>
      </c>
      <c r="H69" s="16"/>
    </row>
    <row r="70" s="1" customFormat="1" spans="1:8">
      <c r="A70" s="16">
        <v>31</v>
      </c>
      <c r="B70" s="21" t="s">
        <v>98</v>
      </c>
      <c r="C70" s="21" t="s">
        <v>99</v>
      </c>
      <c r="D70" s="16" t="s">
        <v>90</v>
      </c>
      <c r="E70" s="27">
        <v>10</v>
      </c>
      <c r="F70" s="16">
        <v>17.5</v>
      </c>
      <c r="G70" s="18">
        <f t="shared" si="2"/>
        <v>175</v>
      </c>
      <c r="H70" s="16"/>
    </row>
    <row r="71" s="1" customFormat="1" spans="1:8">
      <c r="A71" s="16">
        <v>32</v>
      </c>
      <c r="B71" s="21" t="s">
        <v>100</v>
      </c>
      <c r="C71" s="21" t="s">
        <v>101</v>
      </c>
      <c r="D71" s="16" t="s">
        <v>90</v>
      </c>
      <c r="E71" s="27">
        <v>10</v>
      </c>
      <c r="F71" s="16">
        <v>17.5</v>
      </c>
      <c r="G71" s="18">
        <f t="shared" si="2"/>
        <v>175</v>
      </c>
      <c r="H71" s="16"/>
    </row>
    <row r="72" s="1" customFormat="1" spans="1:8">
      <c r="A72" s="16">
        <v>33</v>
      </c>
      <c r="B72" s="21" t="s">
        <v>102</v>
      </c>
      <c r="C72" s="21" t="s">
        <v>103</v>
      </c>
      <c r="D72" s="16" t="s">
        <v>90</v>
      </c>
      <c r="E72" s="27">
        <v>40</v>
      </c>
      <c r="F72" s="16">
        <v>31.5</v>
      </c>
      <c r="G72" s="18">
        <f t="shared" si="2"/>
        <v>1260</v>
      </c>
      <c r="H72" s="16"/>
    </row>
    <row r="73" s="1" customFormat="1" ht="31.5" customHeight="1" spans="1:8">
      <c r="A73" s="16">
        <v>34</v>
      </c>
      <c r="B73" s="21" t="s">
        <v>104</v>
      </c>
      <c r="C73" s="21" t="s">
        <v>105</v>
      </c>
      <c r="D73" s="16" t="s">
        <v>12</v>
      </c>
      <c r="E73" s="17">
        <v>5</v>
      </c>
      <c r="F73" s="16">
        <v>28</v>
      </c>
      <c r="G73" s="18">
        <f t="shared" si="2"/>
        <v>140</v>
      </c>
      <c r="H73" s="16"/>
    </row>
    <row r="74" s="1" customFormat="1" ht="27" customHeight="1" spans="1:8">
      <c r="A74" s="16">
        <v>35</v>
      </c>
      <c r="B74" s="21" t="s">
        <v>106</v>
      </c>
      <c r="C74" s="24" t="s">
        <v>107</v>
      </c>
      <c r="D74" s="16" t="s">
        <v>12</v>
      </c>
      <c r="E74" s="17">
        <v>5</v>
      </c>
      <c r="F74" s="16">
        <v>150</v>
      </c>
      <c r="G74" s="18">
        <f t="shared" si="2"/>
        <v>750</v>
      </c>
      <c r="H74" s="16"/>
    </row>
    <row r="75" s="1" customFormat="1" ht="27" customHeight="1" spans="1:8">
      <c r="A75" s="16">
        <v>35</v>
      </c>
      <c r="B75" s="21" t="s">
        <v>106</v>
      </c>
      <c r="C75" s="24" t="s">
        <v>108</v>
      </c>
      <c r="D75" s="16" t="s">
        <v>109</v>
      </c>
      <c r="E75" s="17">
        <v>5</v>
      </c>
      <c r="F75" s="16">
        <f>25+800/2</f>
        <v>425</v>
      </c>
      <c r="G75" s="18">
        <f t="shared" si="2"/>
        <v>2125</v>
      </c>
      <c r="H75" s="16"/>
    </row>
    <row r="76" s="1" customFormat="1" spans="1:8">
      <c r="A76" s="16">
        <v>36</v>
      </c>
      <c r="B76" s="21" t="s">
        <v>110</v>
      </c>
      <c r="C76" s="24" t="s">
        <v>111</v>
      </c>
      <c r="D76" s="16" t="s">
        <v>112</v>
      </c>
      <c r="E76" s="27">
        <v>20</v>
      </c>
      <c r="F76" s="16">
        <v>10.5</v>
      </c>
      <c r="G76" s="18">
        <f t="shared" si="2"/>
        <v>210</v>
      </c>
      <c r="H76" s="16"/>
    </row>
    <row r="77" s="1" customFormat="1" spans="1:8">
      <c r="A77" s="16">
        <v>37</v>
      </c>
      <c r="B77" s="21" t="s">
        <v>110</v>
      </c>
      <c r="C77" s="21" t="s">
        <v>113</v>
      </c>
      <c r="D77" s="16" t="s">
        <v>112</v>
      </c>
      <c r="E77" s="27">
        <v>3</v>
      </c>
      <c r="F77" s="16">
        <f>189+200</f>
        <v>389</v>
      </c>
      <c r="G77" s="18">
        <f t="shared" si="2"/>
        <v>1167</v>
      </c>
      <c r="H77" s="16"/>
    </row>
    <row r="78" s="1" customFormat="1" spans="1:8">
      <c r="A78" s="16">
        <v>38</v>
      </c>
      <c r="B78" s="21" t="s">
        <v>114</v>
      </c>
      <c r="C78" s="21" t="s">
        <v>115</v>
      </c>
      <c r="D78" s="16" t="s">
        <v>12</v>
      </c>
      <c r="E78" s="17">
        <v>2</v>
      </c>
      <c r="F78" s="16">
        <v>21</v>
      </c>
      <c r="G78" s="18">
        <f t="shared" si="2"/>
        <v>42</v>
      </c>
      <c r="H78" s="16"/>
    </row>
    <row r="79" s="1" customFormat="1" spans="1:8">
      <c r="A79" s="16">
        <v>39</v>
      </c>
      <c r="B79" s="21" t="s">
        <v>114</v>
      </c>
      <c r="C79" s="21" t="s">
        <v>116</v>
      </c>
      <c r="D79" s="16" t="s">
        <v>112</v>
      </c>
      <c r="E79" s="27">
        <v>6</v>
      </c>
      <c r="F79" s="16">
        <v>126</v>
      </c>
      <c r="G79" s="18">
        <f t="shared" si="2"/>
        <v>756</v>
      </c>
      <c r="H79" s="16"/>
    </row>
    <row r="80" s="1" customFormat="1" spans="1:8">
      <c r="A80" s="16">
        <v>40</v>
      </c>
      <c r="B80" s="21" t="s">
        <v>117</v>
      </c>
      <c r="C80" s="21" t="s">
        <v>116</v>
      </c>
      <c r="D80" s="16" t="s">
        <v>112</v>
      </c>
      <c r="E80" s="27">
        <v>30</v>
      </c>
      <c r="F80" s="16">
        <v>126</v>
      </c>
      <c r="G80" s="18">
        <f t="shared" si="2"/>
        <v>3780</v>
      </c>
      <c r="H80" s="16"/>
    </row>
    <row r="81" s="1" customFormat="1" spans="1:8">
      <c r="A81" s="16">
        <v>41</v>
      </c>
      <c r="B81" s="21" t="s">
        <v>118</v>
      </c>
      <c r="C81" s="21" t="s">
        <v>111</v>
      </c>
      <c r="D81" s="16" t="s">
        <v>112</v>
      </c>
      <c r="E81" s="27">
        <v>20</v>
      </c>
      <c r="F81" s="16">
        <v>10.5</v>
      </c>
      <c r="G81" s="18">
        <f t="shared" si="2"/>
        <v>210</v>
      </c>
      <c r="H81" s="16"/>
    </row>
    <row r="82" s="1" customFormat="1" spans="1:8">
      <c r="A82" s="7">
        <v>42</v>
      </c>
      <c r="B82" s="7" t="s">
        <v>119</v>
      </c>
      <c r="C82" s="28" t="s">
        <v>120</v>
      </c>
      <c r="D82" s="16" t="s">
        <v>79</v>
      </c>
      <c r="E82" s="27">
        <v>63</v>
      </c>
      <c r="F82" s="16">
        <v>182</v>
      </c>
      <c r="G82" s="18">
        <f t="shared" si="2"/>
        <v>11466</v>
      </c>
      <c r="H82" s="16"/>
    </row>
    <row r="83" s="1" customFormat="1" spans="1:8">
      <c r="A83" s="19"/>
      <c r="B83" s="19"/>
      <c r="C83" s="28" t="s">
        <v>121</v>
      </c>
      <c r="D83" s="16" t="s">
        <v>79</v>
      </c>
      <c r="E83" s="27">
        <v>10</v>
      </c>
      <c r="F83" s="16">
        <v>350</v>
      </c>
      <c r="G83" s="18">
        <f t="shared" si="2"/>
        <v>3500</v>
      </c>
      <c r="H83" s="16"/>
    </row>
    <row r="84" s="1" customFormat="1" spans="1:8">
      <c r="A84" s="19"/>
      <c r="B84" s="19"/>
      <c r="C84" s="28" t="s">
        <v>122</v>
      </c>
      <c r="D84" s="16" t="s">
        <v>123</v>
      </c>
      <c r="E84" s="27">
        <v>120</v>
      </c>
      <c r="F84" s="16">
        <v>245</v>
      </c>
      <c r="G84" s="18">
        <f t="shared" si="2"/>
        <v>29400</v>
      </c>
      <c r="H84" s="16"/>
    </row>
    <row r="85" s="1" customFormat="1" spans="1:8">
      <c r="A85" s="19"/>
      <c r="B85" s="19"/>
      <c r="C85" s="28" t="s">
        <v>124</v>
      </c>
      <c r="D85" s="16" t="s">
        <v>79</v>
      </c>
      <c r="E85" s="27">
        <v>10</v>
      </c>
      <c r="F85" s="16">
        <v>3150</v>
      </c>
      <c r="G85" s="18">
        <f t="shared" si="2"/>
        <v>31500</v>
      </c>
      <c r="H85" s="16"/>
    </row>
    <row r="86" s="1" customFormat="1" spans="1:8">
      <c r="A86" s="12"/>
      <c r="B86" s="12"/>
      <c r="C86" s="28" t="s">
        <v>125</v>
      </c>
      <c r="D86" s="16" t="s">
        <v>112</v>
      </c>
      <c r="E86" s="27">
        <v>3</v>
      </c>
      <c r="F86" s="16">
        <f>10000/2</f>
        <v>5000</v>
      </c>
      <c r="G86" s="18">
        <f t="shared" si="2"/>
        <v>15000</v>
      </c>
      <c r="H86" s="16"/>
    </row>
    <row r="87" s="1" customFormat="1" ht="24" spans="1:8">
      <c r="A87" s="7">
        <v>43</v>
      </c>
      <c r="B87" s="7" t="s">
        <v>126</v>
      </c>
      <c r="C87" s="28" t="s">
        <v>127</v>
      </c>
      <c r="D87" s="16" t="s">
        <v>79</v>
      </c>
      <c r="E87" s="27">
        <v>3</v>
      </c>
      <c r="F87" s="16">
        <v>990</v>
      </c>
      <c r="G87" s="18">
        <f t="shared" si="2"/>
        <v>2970</v>
      </c>
      <c r="H87" s="16"/>
    </row>
    <row r="88" s="1" customFormat="1" ht="36" spans="1:8">
      <c r="A88" s="12"/>
      <c r="B88" s="12"/>
      <c r="C88" s="28" t="s">
        <v>128</v>
      </c>
      <c r="D88" s="16" t="s">
        <v>79</v>
      </c>
      <c r="E88" s="27">
        <v>27</v>
      </c>
      <c r="F88" s="16">
        <v>990</v>
      </c>
      <c r="G88" s="18">
        <f t="shared" si="2"/>
        <v>26730</v>
      </c>
      <c r="H88" s="16"/>
    </row>
    <row r="89" s="1" customFormat="1" spans="1:8">
      <c r="A89" s="16">
        <v>44</v>
      </c>
      <c r="B89" s="21" t="s">
        <v>129</v>
      </c>
      <c r="C89" s="28" t="s">
        <v>130</v>
      </c>
      <c r="D89" s="16" t="s">
        <v>79</v>
      </c>
      <c r="E89" s="27">
        <v>2</v>
      </c>
      <c r="F89" s="16">
        <v>4900</v>
      </c>
      <c r="G89" s="18">
        <f t="shared" si="2"/>
        <v>9800</v>
      </c>
      <c r="H89" s="16"/>
    </row>
    <row r="90" s="1" customFormat="1" spans="1:8">
      <c r="A90" s="16">
        <v>45</v>
      </c>
      <c r="B90" s="21" t="s">
        <v>131</v>
      </c>
      <c r="C90" s="28" t="s">
        <v>132</v>
      </c>
      <c r="D90" s="16" t="s">
        <v>112</v>
      </c>
      <c r="E90" s="27">
        <v>30</v>
      </c>
      <c r="F90" s="16">
        <f>1060/2</f>
        <v>530</v>
      </c>
      <c r="G90" s="18">
        <f t="shared" si="2"/>
        <v>15900</v>
      </c>
      <c r="H90" s="16"/>
    </row>
    <row r="91" s="1" customFormat="1" ht="20.25" customHeight="1" spans="1:8">
      <c r="A91" s="7">
        <v>46</v>
      </c>
      <c r="B91" s="22" t="s">
        <v>133</v>
      </c>
      <c r="C91" s="28" t="s">
        <v>134</v>
      </c>
      <c r="D91" s="16" t="s">
        <v>86</v>
      </c>
      <c r="E91" s="17">
        <v>10</v>
      </c>
      <c r="F91" s="16">
        <v>21</v>
      </c>
      <c r="G91" s="18">
        <f t="shared" si="2"/>
        <v>210</v>
      </c>
      <c r="H91" s="7"/>
    </row>
    <row r="92" s="1" customFormat="1" spans="1:8">
      <c r="A92" s="19"/>
      <c r="B92" s="29"/>
      <c r="C92" s="28" t="s">
        <v>135</v>
      </c>
      <c r="D92" s="16" t="s">
        <v>86</v>
      </c>
      <c r="E92" s="17">
        <v>5</v>
      </c>
      <c r="F92" s="16">
        <v>42</v>
      </c>
      <c r="G92" s="18">
        <f t="shared" si="2"/>
        <v>210</v>
      </c>
      <c r="H92" s="19"/>
    </row>
    <row r="93" s="1" customFormat="1" spans="1:8">
      <c r="A93" s="12"/>
      <c r="B93" s="23"/>
      <c r="C93" s="28" t="s">
        <v>136</v>
      </c>
      <c r="D93" s="16" t="s">
        <v>86</v>
      </c>
      <c r="E93" s="20">
        <v>5</v>
      </c>
      <c r="F93" s="12">
        <v>70</v>
      </c>
      <c r="G93" s="18">
        <f t="shared" si="2"/>
        <v>350</v>
      </c>
      <c r="H93" s="12"/>
    </row>
    <row r="94" s="1" customFormat="1" ht="36" customHeight="1" spans="1:8">
      <c r="A94" s="16">
        <v>47</v>
      </c>
      <c r="B94" s="26" t="s">
        <v>137</v>
      </c>
      <c r="C94" s="28" t="s">
        <v>138</v>
      </c>
      <c r="D94" s="16" t="s">
        <v>12</v>
      </c>
      <c r="E94" s="17">
        <v>1</v>
      </c>
      <c r="F94" s="16">
        <v>196</v>
      </c>
      <c r="G94" s="18">
        <f t="shared" si="2"/>
        <v>196</v>
      </c>
      <c r="H94" s="16"/>
    </row>
    <row r="95" s="1" customFormat="1" ht="24" customHeight="1" spans="1:8">
      <c r="A95" s="16">
        <v>48</v>
      </c>
      <c r="B95" s="26" t="s">
        <v>139</v>
      </c>
      <c r="C95" s="28" t="s">
        <v>140</v>
      </c>
      <c r="D95" s="16" t="s">
        <v>12</v>
      </c>
      <c r="E95" s="17">
        <v>5</v>
      </c>
      <c r="F95" s="16">
        <v>600</v>
      </c>
      <c r="G95" s="18">
        <f t="shared" si="2"/>
        <v>3000</v>
      </c>
      <c r="H95" s="16"/>
    </row>
    <row r="96" s="1" customFormat="1" ht="29.25" customHeight="1" spans="1:8">
      <c r="A96" s="16">
        <v>49</v>
      </c>
      <c r="B96" s="26" t="s">
        <v>141</v>
      </c>
      <c r="C96" s="28" t="s">
        <v>142</v>
      </c>
      <c r="D96" s="16" t="s">
        <v>12</v>
      </c>
      <c r="E96" s="17">
        <v>10</v>
      </c>
      <c r="F96" s="16">
        <v>105</v>
      </c>
      <c r="G96" s="18">
        <f t="shared" si="2"/>
        <v>1050</v>
      </c>
      <c r="H96" s="16"/>
    </row>
    <row r="97" s="1" customFormat="1" ht="50.25" customHeight="1" spans="1:8">
      <c r="A97" s="16">
        <v>50</v>
      </c>
      <c r="B97" s="26" t="s">
        <v>143</v>
      </c>
      <c r="C97" s="28" t="s">
        <v>144</v>
      </c>
      <c r="D97" s="16" t="s">
        <v>12</v>
      </c>
      <c r="E97" s="17">
        <v>10</v>
      </c>
      <c r="F97" s="16">
        <v>88.2</v>
      </c>
      <c r="G97" s="18">
        <f t="shared" si="2"/>
        <v>882</v>
      </c>
      <c r="H97" s="16"/>
    </row>
    <row r="98" s="1" customFormat="1" ht="40.9" customHeight="1" spans="1:8">
      <c r="A98" s="16">
        <v>51</v>
      </c>
      <c r="B98" s="26" t="s">
        <v>145</v>
      </c>
      <c r="C98" s="28" t="s">
        <v>146</v>
      </c>
      <c r="D98" s="16" t="s">
        <v>12</v>
      </c>
      <c r="E98" s="17">
        <v>50</v>
      </c>
      <c r="F98" s="16">
        <v>450</v>
      </c>
      <c r="G98" s="18">
        <f t="shared" si="2"/>
        <v>22500</v>
      </c>
      <c r="H98" s="16"/>
    </row>
    <row r="99" s="1" customFormat="1" ht="37.9" customHeight="1" spans="1:8">
      <c r="A99" s="16">
        <v>52</v>
      </c>
      <c r="B99" s="26" t="s">
        <v>147</v>
      </c>
      <c r="C99" s="28" t="s">
        <v>148</v>
      </c>
      <c r="D99" s="16" t="s">
        <v>12</v>
      </c>
      <c r="E99" s="17">
        <v>10</v>
      </c>
      <c r="F99" s="16">
        <v>80.5</v>
      </c>
      <c r="G99" s="18">
        <f t="shared" si="2"/>
        <v>805</v>
      </c>
      <c r="H99" s="16"/>
    </row>
    <row r="100" s="1" customFormat="1" ht="28.5" customHeight="1" spans="1:8">
      <c r="A100" s="16">
        <v>53</v>
      </c>
      <c r="B100" s="26" t="s">
        <v>149</v>
      </c>
      <c r="C100" s="28" t="s">
        <v>150</v>
      </c>
      <c r="D100" s="16" t="s">
        <v>12</v>
      </c>
      <c r="E100" s="17">
        <v>5</v>
      </c>
      <c r="F100" s="16">
        <v>45.5</v>
      </c>
      <c r="G100" s="18">
        <f t="shared" si="2"/>
        <v>227.5</v>
      </c>
      <c r="H100" s="16"/>
    </row>
    <row r="101" s="1" customFormat="1" ht="24" customHeight="1" spans="1:8">
      <c r="A101" s="16">
        <v>54</v>
      </c>
      <c r="B101" s="26" t="s">
        <v>151</v>
      </c>
      <c r="C101" s="28" t="s">
        <v>152</v>
      </c>
      <c r="D101" s="16" t="s">
        <v>12</v>
      </c>
      <c r="E101" s="17">
        <v>2</v>
      </c>
      <c r="F101" s="16">
        <v>413.7</v>
      </c>
      <c r="G101" s="18">
        <f t="shared" ref="G101:G132" si="3">E101*F101</f>
        <v>827.4</v>
      </c>
      <c r="H101" s="16"/>
    </row>
    <row r="102" s="1" customFormat="1" spans="1:8">
      <c r="A102" s="16">
        <v>55</v>
      </c>
      <c r="B102" s="26" t="s">
        <v>153</v>
      </c>
      <c r="C102" s="28" t="s">
        <v>154</v>
      </c>
      <c r="D102" s="16" t="s">
        <v>12</v>
      </c>
      <c r="E102" s="17">
        <v>10</v>
      </c>
      <c r="F102" s="16">
        <v>280</v>
      </c>
      <c r="G102" s="18">
        <f t="shared" si="3"/>
        <v>2800</v>
      </c>
      <c r="H102" s="16"/>
    </row>
    <row r="103" s="1" customFormat="1" ht="30.75" customHeight="1" spans="1:8">
      <c r="A103" s="16">
        <v>56</v>
      </c>
      <c r="B103" s="26" t="s">
        <v>155</v>
      </c>
      <c r="C103" s="28" t="s">
        <v>156</v>
      </c>
      <c r="D103" s="16" t="s">
        <v>12</v>
      </c>
      <c r="E103" s="17">
        <v>5</v>
      </c>
      <c r="F103" s="16">
        <v>1470</v>
      </c>
      <c r="G103" s="18">
        <f t="shared" si="3"/>
        <v>7350</v>
      </c>
      <c r="H103" s="16"/>
    </row>
    <row r="104" s="1" customFormat="1" ht="24" customHeight="1" spans="1:8">
      <c r="A104" s="16">
        <v>57</v>
      </c>
      <c r="B104" s="26" t="s">
        <v>157</v>
      </c>
      <c r="C104" s="28" t="s">
        <v>158</v>
      </c>
      <c r="D104" s="16" t="s">
        <v>12</v>
      </c>
      <c r="E104" s="17">
        <v>10</v>
      </c>
      <c r="F104" s="16">
        <v>150</v>
      </c>
      <c r="G104" s="18">
        <f t="shared" si="3"/>
        <v>1500</v>
      </c>
      <c r="H104" s="16"/>
    </row>
    <row r="105" s="1" customFormat="1" ht="48" customHeight="1" spans="1:8">
      <c r="A105" s="16">
        <v>58</v>
      </c>
      <c r="B105" s="26" t="s">
        <v>159</v>
      </c>
      <c r="C105" s="28" t="s">
        <v>160</v>
      </c>
      <c r="D105" s="16" t="s">
        <v>12</v>
      </c>
      <c r="E105" s="17">
        <v>6</v>
      </c>
      <c r="F105" s="16">
        <v>294</v>
      </c>
      <c r="G105" s="18">
        <f t="shared" si="3"/>
        <v>1764</v>
      </c>
      <c r="H105" s="16"/>
    </row>
    <row r="106" s="1" customFormat="1" ht="33.75" customHeight="1" spans="1:8">
      <c r="A106" s="16">
        <v>59</v>
      </c>
      <c r="B106" s="26" t="s">
        <v>161</v>
      </c>
      <c r="C106" s="28" t="s">
        <v>162</v>
      </c>
      <c r="D106" s="16" t="s">
        <v>12</v>
      </c>
      <c r="E106" s="17">
        <v>6</v>
      </c>
      <c r="F106" s="16">
        <v>252</v>
      </c>
      <c r="G106" s="18">
        <f t="shared" si="3"/>
        <v>1512</v>
      </c>
      <c r="H106" s="16"/>
    </row>
    <row r="107" s="1" customFormat="1" ht="36" customHeight="1" spans="1:8">
      <c r="A107" s="16">
        <v>60</v>
      </c>
      <c r="B107" s="26" t="s">
        <v>163</v>
      </c>
      <c r="C107" s="28" t="s">
        <v>164</v>
      </c>
      <c r="D107" s="16" t="s">
        <v>12</v>
      </c>
      <c r="E107" s="17">
        <v>6</v>
      </c>
      <c r="F107" s="16">
        <v>252</v>
      </c>
      <c r="G107" s="18">
        <f t="shared" si="3"/>
        <v>1512</v>
      </c>
      <c r="H107" s="16"/>
    </row>
    <row r="108" s="1" customFormat="1" spans="1:8">
      <c r="A108" s="16">
        <v>61</v>
      </c>
      <c r="B108" s="26" t="s">
        <v>165</v>
      </c>
      <c r="C108" s="28" t="s">
        <v>166</v>
      </c>
      <c r="D108" s="16" t="s">
        <v>12</v>
      </c>
      <c r="E108" s="17">
        <v>5</v>
      </c>
      <c r="F108" s="16">
        <v>252</v>
      </c>
      <c r="G108" s="18">
        <f t="shared" si="3"/>
        <v>1260</v>
      </c>
      <c r="H108" s="16"/>
    </row>
    <row r="109" s="1" customFormat="1" spans="1:8">
      <c r="A109" s="16">
        <v>62</v>
      </c>
      <c r="B109" s="26" t="s">
        <v>167</v>
      </c>
      <c r="C109" s="28" t="s">
        <v>168</v>
      </c>
      <c r="D109" s="16" t="s">
        <v>12</v>
      </c>
      <c r="E109" s="17">
        <v>6</v>
      </c>
      <c r="F109" s="16">
        <v>378</v>
      </c>
      <c r="G109" s="18">
        <f t="shared" si="3"/>
        <v>2268</v>
      </c>
      <c r="H109" s="16"/>
    </row>
    <row r="110" s="1" customFormat="1" ht="36" customHeight="1" spans="1:8">
      <c r="A110" s="16">
        <v>63</v>
      </c>
      <c r="B110" s="26" t="s">
        <v>169</v>
      </c>
      <c r="C110" s="28" t="s">
        <v>58</v>
      </c>
      <c r="D110" s="16" t="s">
        <v>12</v>
      </c>
      <c r="E110" s="17">
        <v>5</v>
      </c>
      <c r="F110" s="16">
        <v>38.5</v>
      </c>
      <c r="G110" s="18">
        <f t="shared" si="3"/>
        <v>192.5</v>
      </c>
      <c r="H110" s="16"/>
    </row>
    <row r="111" s="1" customFormat="1" ht="56" customHeight="1" spans="1:8">
      <c r="A111" s="16">
        <v>64</v>
      </c>
      <c r="B111" s="26" t="s">
        <v>170</v>
      </c>
      <c r="C111" s="28" t="s">
        <v>171</v>
      </c>
      <c r="D111" s="16" t="s">
        <v>12</v>
      </c>
      <c r="E111" s="17">
        <v>2</v>
      </c>
      <c r="F111" s="16">
        <f>11900+4000</f>
        <v>15900</v>
      </c>
      <c r="G111" s="18">
        <f t="shared" si="3"/>
        <v>31800</v>
      </c>
      <c r="H111" s="16"/>
    </row>
    <row r="112" s="1" customFormat="1" ht="24" spans="1:8">
      <c r="A112" s="16">
        <v>65</v>
      </c>
      <c r="B112" s="26" t="s">
        <v>172</v>
      </c>
      <c r="C112" s="28" t="s">
        <v>173</v>
      </c>
      <c r="D112" s="16" t="s">
        <v>12</v>
      </c>
      <c r="E112" s="17">
        <v>5</v>
      </c>
      <c r="F112" s="16">
        <v>150</v>
      </c>
      <c r="G112" s="18">
        <f t="shared" si="3"/>
        <v>750</v>
      </c>
      <c r="H112" s="16"/>
    </row>
    <row r="113" s="1" customFormat="1" ht="24" spans="1:8">
      <c r="A113" s="16">
        <v>66</v>
      </c>
      <c r="B113" s="26" t="s">
        <v>174</v>
      </c>
      <c r="C113" s="28" t="s">
        <v>175</v>
      </c>
      <c r="D113" s="16" t="s">
        <v>12</v>
      </c>
      <c r="E113" s="17">
        <v>5</v>
      </c>
      <c r="F113" s="16">
        <v>175</v>
      </c>
      <c r="G113" s="18">
        <f t="shared" si="3"/>
        <v>875</v>
      </c>
      <c r="H113" s="16"/>
    </row>
    <row r="114" s="1" customFormat="1" ht="24" customHeight="1" spans="1:8">
      <c r="A114" s="16">
        <v>67</v>
      </c>
      <c r="B114" s="26" t="s">
        <v>176</v>
      </c>
      <c r="C114" s="28" t="s">
        <v>177</v>
      </c>
      <c r="D114" s="16" t="s">
        <v>12</v>
      </c>
      <c r="E114" s="17">
        <v>5</v>
      </c>
      <c r="F114" s="16">
        <v>1980</v>
      </c>
      <c r="G114" s="18">
        <f t="shared" si="3"/>
        <v>9900</v>
      </c>
      <c r="H114" s="16"/>
    </row>
    <row r="115" s="1" customFormat="1" ht="24" spans="1:8">
      <c r="A115" s="16">
        <v>68</v>
      </c>
      <c r="B115" s="26" t="s">
        <v>178</v>
      </c>
      <c r="C115" s="28" t="s">
        <v>179</v>
      </c>
      <c r="D115" s="16" t="s">
        <v>12</v>
      </c>
      <c r="E115" s="17">
        <v>5</v>
      </c>
      <c r="F115" s="16">
        <v>990</v>
      </c>
      <c r="G115" s="18">
        <f t="shared" si="3"/>
        <v>4950</v>
      </c>
      <c r="H115" s="16"/>
    </row>
    <row r="116" s="1" customFormat="1" spans="1:8">
      <c r="A116" s="16">
        <v>69</v>
      </c>
      <c r="B116" s="26" t="s">
        <v>180</v>
      </c>
      <c r="C116" s="28" t="s">
        <v>166</v>
      </c>
      <c r="D116" s="16" t="s">
        <v>12</v>
      </c>
      <c r="E116" s="17">
        <v>5</v>
      </c>
      <c r="F116" s="16">
        <v>105</v>
      </c>
      <c r="G116" s="18">
        <f t="shared" si="3"/>
        <v>525</v>
      </c>
      <c r="H116" s="16"/>
    </row>
    <row r="117" s="1" customFormat="1" spans="1:8">
      <c r="A117" s="16">
        <v>70</v>
      </c>
      <c r="B117" s="26" t="s">
        <v>181</v>
      </c>
      <c r="C117" s="28" t="s">
        <v>45</v>
      </c>
      <c r="D117" s="16" t="s">
        <v>12</v>
      </c>
      <c r="E117" s="17">
        <v>10</v>
      </c>
      <c r="F117" s="16">
        <v>63</v>
      </c>
      <c r="G117" s="18">
        <f t="shared" si="3"/>
        <v>630</v>
      </c>
      <c r="H117" s="16"/>
    </row>
    <row r="118" s="1" customFormat="1" ht="48" customHeight="1" spans="1:8">
      <c r="A118" s="16">
        <v>71</v>
      </c>
      <c r="B118" s="26" t="s">
        <v>182</v>
      </c>
      <c r="C118" s="28" t="s">
        <v>183</v>
      </c>
      <c r="D118" s="16" t="s">
        <v>12</v>
      </c>
      <c r="E118" s="17">
        <v>6</v>
      </c>
      <c r="F118" s="16">
        <v>924</v>
      </c>
      <c r="G118" s="18">
        <f t="shared" si="3"/>
        <v>5544</v>
      </c>
      <c r="H118" s="16"/>
    </row>
    <row r="119" s="1" customFormat="1" ht="36" customHeight="1" spans="1:8">
      <c r="A119" s="16">
        <v>72</v>
      </c>
      <c r="B119" s="26" t="s">
        <v>184</v>
      </c>
      <c r="C119" s="28" t="s">
        <v>166</v>
      </c>
      <c r="D119" s="16" t="s">
        <v>12</v>
      </c>
      <c r="E119" s="17">
        <v>6</v>
      </c>
      <c r="F119" s="16">
        <v>235.2</v>
      </c>
      <c r="G119" s="18">
        <f t="shared" si="3"/>
        <v>1411.2</v>
      </c>
      <c r="H119" s="16"/>
    </row>
    <row r="120" s="1" customFormat="1" ht="36" customHeight="1" spans="1:8">
      <c r="A120" s="16">
        <v>73</v>
      </c>
      <c r="B120" s="26" t="s">
        <v>185</v>
      </c>
      <c r="C120" s="28" t="s">
        <v>186</v>
      </c>
      <c r="D120" s="16" t="s">
        <v>12</v>
      </c>
      <c r="E120" s="17">
        <v>6</v>
      </c>
      <c r="F120" s="16">
        <v>294</v>
      </c>
      <c r="G120" s="18">
        <f t="shared" si="3"/>
        <v>1764</v>
      </c>
      <c r="H120" s="16"/>
    </row>
    <row r="121" s="1" customFormat="1" ht="44" customHeight="1" spans="1:8">
      <c r="A121" s="16">
        <v>74</v>
      </c>
      <c r="B121" s="26" t="s">
        <v>187</v>
      </c>
      <c r="C121" s="28" t="s">
        <v>188</v>
      </c>
      <c r="D121" s="16" t="s">
        <v>12</v>
      </c>
      <c r="E121" s="27">
        <v>50</v>
      </c>
      <c r="F121" s="16">
        <v>63</v>
      </c>
      <c r="G121" s="18">
        <f t="shared" si="3"/>
        <v>3150</v>
      </c>
      <c r="H121" s="16"/>
    </row>
    <row r="122" s="1" customFormat="1" ht="45" customHeight="1" spans="1:8">
      <c r="A122" s="16">
        <v>75</v>
      </c>
      <c r="B122" s="26" t="s">
        <v>189</v>
      </c>
      <c r="C122" s="28" t="s">
        <v>188</v>
      </c>
      <c r="D122" s="16" t="s">
        <v>12</v>
      </c>
      <c r="E122" s="27">
        <v>50</v>
      </c>
      <c r="F122" s="16">
        <v>38.5</v>
      </c>
      <c r="G122" s="18">
        <f t="shared" si="3"/>
        <v>1925</v>
      </c>
      <c r="H122" s="16"/>
    </row>
    <row r="123" s="1" customFormat="1" ht="30" customHeight="1" spans="1:8">
      <c r="A123" s="16">
        <v>76</v>
      </c>
      <c r="B123" s="26" t="s">
        <v>190</v>
      </c>
      <c r="C123" s="28" t="s">
        <v>191</v>
      </c>
      <c r="D123" s="16" t="s">
        <v>12</v>
      </c>
      <c r="E123" s="17">
        <v>3</v>
      </c>
      <c r="F123" s="16">
        <v>546</v>
      </c>
      <c r="G123" s="18">
        <f t="shared" si="3"/>
        <v>1638</v>
      </c>
      <c r="H123" s="16"/>
    </row>
    <row r="124" s="1" customFormat="1" ht="36" customHeight="1" spans="1:8">
      <c r="A124" s="16">
        <v>77</v>
      </c>
      <c r="B124" s="26" t="s">
        <v>192</v>
      </c>
      <c r="C124" s="28" t="s">
        <v>193</v>
      </c>
      <c r="D124" s="16" t="s">
        <v>12</v>
      </c>
      <c r="E124" s="17">
        <v>3</v>
      </c>
      <c r="F124" s="16">
        <v>810</v>
      </c>
      <c r="G124" s="18">
        <f t="shared" si="3"/>
        <v>2430</v>
      </c>
      <c r="H124" s="16"/>
    </row>
    <row r="125" s="1" customFormat="1" ht="27" customHeight="1" spans="1:8">
      <c r="A125" s="16">
        <v>78</v>
      </c>
      <c r="B125" s="26" t="s">
        <v>194</v>
      </c>
      <c r="C125" s="28" t="s">
        <v>195</v>
      </c>
      <c r="D125" s="16" t="s">
        <v>12</v>
      </c>
      <c r="E125" s="17">
        <v>3</v>
      </c>
      <c r="F125" s="16">
        <v>42</v>
      </c>
      <c r="G125" s="18">
        <f t="shared" si="3"/>
        <v>126</v>
      </c>
      <c r="H125" s="16"/>
    </row>
    <row r="126" s="1" customFormat="1" ht="33" customHeight="1" spans="1:8">
      <c r="A126" s="16">
        <v>79</v>
      </c>
      <c r="B126" s="26" t="s">
        <v>196</v>
      </c>
      <c r="C126" s="28" t="s">
        <v>197</v>
      </c>
      <c r="D126" s="16" t="s">
        <v>12</v>
      </c>
      <c r="E126" s="17">
        <v>2</v>
      </c>
      <c r="F126" s="16">
        <v>163</v>
      </c>
      <c r="G126" s="18">
        <f t="shared" si="3"/>
        <v>326</v>
      </c>
      <c r="H126" s="16"/>
    </row>
    <row r="127" s="1" customFormat="1" ht="36" customHeight="1" spans="1:8">
      <c r="A127" s="16">
        <v>80</v>
      </c>
      <c r="B127" s="26" t="s">
        <v>198</v>
      </c>
      <c r="C127" s="28" t="s">
        <v>199</v>
      </c>
      <c r="D127" s="16" t="s">
        <v>12</v>
      </c>
      <c r="E127" s="17">
        <v>2</v>
      </c>
      <c r="F127" s="16">
        <v>1225</v>
      </c>
      <c r="G127" s="18">
        <f t="shared" si="3"/>
        <v>2450</v>
      </c>
      <c r="H127" s="16"/>
    </row>
    <row r="128" s="1" customFormat="1" ht="46" customHeight="1" spans="1:8">
      <c r="A128" s="16">
        <v>81</v>
      </c>
      <c r="B128" s="26" t="s">
        <v>200</v>
      </c>
      <c r="C128" s="28" t="s">
        <v>201</v>
      </c>
      <c r="D128" s="16" t="s">
        <v>12</v>
      </c>
      <c r="E128" s="17">
        <v>5</v>
      </c>
      <c r="F128" s="16">
        <v>490</v>
      </c>
      <c r="G128" s="18">
        <f t="shared" si="3"/>
        <v>2450</v>
      </c>
      <c r="H128" s="16"/>
    </row>
    <row r="129" s="1" customFormat="1" ht="36" customHeight="1" spans="1:8">
      <c r="A129" s="16">
        <v>82</v>
      </c>
      <c r="B129" s="26" t="s">
        <v>202</v>
      </c>
      <c r="C129" s="28" t="s">
        <v>203</v>
      </c>
      <c r="D129" s="16" t="s">
        <v>12</v>
      </c>
      <c r="E129" s="17">
        <v>6</v>
      </c>
      <c r="F129" s="16">
        <v>1926</v>
      </c>
      <c r="G129" s="18">
        <f t="shared" si="3"/>
        <v>11556</v>
      </c>
      <c r="H129" s="16"/>
    </row>
    <row r="130" s="1" customFormat="1" ht="36" customHeight="1" spans="1:8">
      <c r="A130" s="16">
        <v>83</v>
      </c>
      <c r="B130" s="26" t="s">
        <v>204</v>
      </c>
      <c r="C130" s="28" t="s">
        <v>183</v>
      </c>
      <c r="D130" s="16" t="s">
        <v>12</v>
      </c>
      <c r="E130" s="17">
        <v>6</v>
      </c>
      <c r="F130" s="16">
        <v>882</v>
      </c>
      <c r="G130" s="18">
        <f t="shared" si="3"/>
        <v>5292</v>
      </c>
      <c r="H130" s="16"/>
    </row>
    <row r="131" s="1" customFormat="1" ht="36" customHeight="1" spans="1:8">
      <c r="A131" s="16">
        <v>84</v>
      </c>
      <c r="B131" s="26" t="s">
        <v>205</v>
      </c>
      <c r="C131" s="28" t="s">
        <v>206</v>
      </c>
      <c r="D131" s="16" t="s">
        <v>12</v>
      </c>
      <c r="E131" s="17">
        <v>2</v>
      </c>
      <c r="F131" s="16">
        <v>0</v>
      </c>
      <c r="G131" s="18">
        <f t="shared" si="3"/>
        <v>0</v>
      </c>
      <c r="H131" s="30"/>
    </row>
    <row r="132" s="1" customFormat="1" ht="37.9" customHeight="1" spans="1:8">
      <c r="A132" s="16">
        <v>85</v>
      </c>
      <c r="B132" s="26" t="s">
        <v>207</v>
      </c>
      <c r="C132" s="28" t="s">
        <v>208</v>
      </c>
      <c r="D132" s="16" t="s">
        <v>12</v>
      </c>
      <c r="E132" s="17">
        <v>6</v>
      </c>
      <c r="F132" s="16">
        <v>1323</v>
      </c>
      <c r="G132" s="18">
        <f t="shared" si="3"/>
        <v>7938</v>
      </c>
      <c r="H132" s="16"/>
    </row>
    <row r="133" s="1" customFormat="1" ht="40" customHeight="1" spans="1:8">
      <c r="A133" s="16">
        <v>86</v>
      </c>
      <c r="B133" s="26" t="s">
        <v>209</v>
      </c>
      <c r="C133" s="28" t="s">
        <v>210</v>
      </c>
      <c r="D133" s="16" t="s">
        <v>12</v>
      </c>
      <c r="E133" s="17">
        <v>6</v>
      </c>
      <c r="F133" s="16">
        <v>384.3</v>
      </c>
      <c r="G133" s="18">
        <f t="shared" ref="G133:G160" si="4">E133*F133</f>
        <v>2305.8</v>
      </c>
      <c r="H133" s="16"/>
    </row>
    <row r="134" s="1" customFormat="1" ht="22" customHeight="1" spans="1:8">
      <c r="A134" s="16">
        <v>87</v>
      </c>
      <c r="B134" s="26" t="s">
        <v>211</v>
      </c>
      <c r="C134" s="28" t="s">
        <v>212</v>
      </c>
      <c r="D134" s="16" t="s">
        <v>12</v>
      </c>
      <c r="E134" s="17">
        <v>10</v>
      </c>
      <c r="F134" s="16">
        <v>98</v>
      </c>
      <c r="G134" s="18">
        <f t="shared" si="4"/>
        <v>980</v>
      </c>
      <c r="H134" s="16"/>
    </row>
    <row r="135" s="1" customFormat="1" ht="24" customHeight="1" spans="1:8">
      <c r="A135" s="16">
        <v>88</v>
      </c>
      <c r="B135" s="26" t="s">
        <v>213</v>
      </c>
      <c r="C135" s="28" t="s">
        <v>214</v>
      </c>
      <c r="D135" s="16" t="s">
        <v>12</v>
      </c>
      <c r="E135" s="17">
        <v>10</v>
      </c>
      <c r="F135" s="16">
        <v>350</v>
      </c>
      <c r="G135" s="18">
        <f t="shared" si="4"/>
        <v>3500</v>
      </c>
      <c r="H135" s="16"/>
    </row>
    <row r="136" s="1" customFormat="1" ht="24" customHeight="1" spans="1:8">
      <c r="A136" s="16">
        <v>89</v>
      </c>
      <c r="B136" s="26" t="s">
        <v>213</v>
      </c>
      <c r="C136" s="28" t="s">
        <v>215</v>
      </c>
      <c r="D136" s="16" t="s">
        <v>12</v>
      </c>
      <c r="E136" s="17">
        <v>10</v>
      </c>
      <c r="F136" s="16">
        <v>700</v>
      </c>
      <c r="G136" s="18">
        <f t="shared" si="4"/>
        <v>7000</v>
      </c>
      <c r="H136" s="16"/>
    </row>
    <row r="137" s="1" customFormat="1" ht="24" customHeight="1" spans="1:8">
      <c r="A137" s="16">
        <v>90</v>
      </c>
      <c r="B137" s="26" t="s">
        <v>216</v>
      </c>
      <c r="C137" s="28" t="s">
        <v>217</v>
      </c>
      <c r="D137" s="16" t="s">
        <v>12</v>
      </c>
      <c r="E137" s="17">
        <v>64</v>
      </c>
      <c r="F137" s="16">
        <v>38.5</v>
      </c>
      <c r="G137" s="18">
        <f t="shared" si="4"/>
        <v>2464</v>
      </c>
      <c r="H137" s="30"/>
    </row>
    <row r="138" s="1" customFormat="1" ht="24" customHeight="1" spans="1:8">
      <c r="A138" s="16">
        <v>91</v>
      </c>
      <c r="B138" s="26" t="s">
        <v>218</v>
      </c>
      <c r="C138" s="28" t="s">
        <v>219</v>
      </c>
      <c r="D138" s="16" t="s">
        <v>12</v>
      </c>
      <c r="E138" s="17">
        <v>5</v>
      </c>
      <c r="F138" s="16">
        <v>84</v>
      </c>
      <c r="G138" s="18">
        <f t="shared" si="4"/>
        <v>420</v>
      </c>
      <c r="H138" s="30"/>
    </row>
    <row r="139" s="1" customFormat="1" spans="1:8">
      <c r="A139" s="16">
        <v>92</v>
      </c>
      <c r="B139" s="26" t="s">
        <v>220</v>
      </c>
      <c r="C139" s="28" t="s">
        <v>221</v>
      </c>
      <c r="D139" s="16" t="s">
        <v>222</v>
      </c>
      <c r="E139" s="17">
        <v>600</v>
      </c>
      <c r="F139" s="16">
        <v>0.9</v>
      </c>
      <c r="G139" s="18">
        <f t="shared" si="4"/>
        <v>540</v>
      </c>
      <c r="H139" s="16"/>
    </row>
    <row r="140" s="1" customFormat="1" ht="128" customHeight="1" spans="1:8">
      <c r="A140" s="16">
        <v>93</v>
      </c>
      <c r="B140" s="26" t="s">
        <v>223</v>
      </c>
      <c r="C140" s="28" t="s">
        <v>224</v>
      </c>
      <c r="D140" s="16" t="s">
        <v>225</v>
      </c>
      <c r="E140" s="17">
        <v>10</v>
      </c>
      <c r="F140" s="16">
        <v>60</v>
      </c>
      <c r="G140" s="18">
        <f t="shared" si="4"/>
        <v>600</v>
      </c>
      <c r="H140" s="30"/>
    </row>
    <row r="141" s="1" customFormat="1" ht="24" customHeight="1" spans="1:8">
      <c r="A141" s="16">
        <v>94</v>
      </c>
      <c r="B141" s="26" t="s">
        <v>226</v>
      </c>
      <c r="C141" s="28" t="s">
        <v>227</v>
      </c>
      <c r="D141" s="16" t="s">
        <v>12</v>
      </c>
      <c r="E141" s="17">
        <v>10</v>
      </c>
      <c r="F141" s="16">
        <v>99</v>
      </c>
      <c r="G141" s="18">
        <f t="shared" si="4"/>
        <v>990</v>
      </c>
      <c r="H141" s="30"/>
    </row>
    <row r="142" s="1" customFormat="1" ht="112.5" customHeight="1" spans="1:8">
      <c r="A142" s="16">
        <v>95</v>
      </c>
      <c r="B142" s="26" t="s">
        <v>228</v>
      </c>
      <c r="C142" s="28" t="s">
        <v>229</v>
      </c>
      <c r="D142" s="16" t="s">
        <v>12</v>
      </c>
      <c r="E142" s="17">
        <v>5</v>
      </c>
      <c r="F142" s="16">
        <v>581.7</v>
      </c>
      <c r="G142" s="18">
        <f t="shared" si="4"/>
        <v>2908.5</v>
      </c>
      <c r="H142" s="30"/>
    </row>
    <row r="143" s="1" customFormat="1" ht="42" customHeight="1" spans="1:8">
      <c r="A143" s="16">
        <v>96</v>
      </c>
      <c r="B143" s="26" t="s">
        <v>230</v>
      </c>
      <c r="C143" s="28" t="s">
        <v>231</v>
      </c>
      <c r="D143" s="16" t="s">
        <v>12</v>
      </c>
      <c r="E143" s="17">
        <v>10</v>
      </c>
      <c r="F143" s="16">
        <v>35</v>
      </c>
      <c r="G143" s="18">
        <f t="shared" si="4"/>
        <v>350</v>
      </c>
      <c r="H143" s="30"/>
    </row>
    <row r="144" s="1" customFormat="1" ht="42" customHeight="1" spans="1:8">
      <c r="A144" s="16">
        <v>96</v>
      </c>
      <c r="B144" s="26" t="s">
        <v>232</v>
      </c>
      <c r="C144" s="28" t="s">
        <v>233</v>
      </c>
      <c r="D144" s="16" t="s">
        <v>234</v>
      </c>
      <c r="E144" s="17">
        <v>10</v>
      </c>
      <c r="F144" s="16">
        <v>100</v>
      </c>
      <c r="G144" s="18">
        <f t="shared" si="4"/>
        <v>1000</v>
      </c>
      <c r="H144" s="30"/>
    </row>
    <row r="145" s="1" customFormat="1" ht="24" customHeight="1" spans="1:8">
      <c r="A145" s="16">
        <v>97</v>
      </c>
      <c r="B145" s="26" t="s">
        <v>235</v>
      </c>
      <c r="C145" s="28" t="s">
        <v>236</v>
      </c>
      <c r="D145" s="16" t="s">
        <v>12</v>
      </c>
      <c r="E145" s="17">
        <v>5</v>
      </c>
      <c r="F145" s="31">
        <v>213.5</v>
      </c>
      <c r="G145" s="18">
        <f t="shared" si="4"/>
        <v>1067.5</v>
      </c>
      <c r="H145" s="31"/>
    </row>
    <row r="146" s="1" customFormat="1" ht="24" customHeight="1" spans="1:8">
      <c r="A146" s="16">
        <v>98</v>
      </c>
      <c r="B146" s="26" t="s">
        <v>237</v>
      </c>
      <c r="C146" s="28" t="s">
        <v>236</v>
      </c>
      <c r="D146" s="16" t="s">
        <v>12</v>
      </c>
      <c r="E146" s="17">
        <v>5</v>
      </c>
      <c r="F146" s="31">
        <v>367.5</v>
      </c>
      <c r="G146" s="18">
        <f t="shared" si="4"/>
        <v>1837.5</v>
      </c>
      <c r="H146" s="31"/>
    </row>
    <row r="147" s="1" customFormat="1" ht="25" customHeight="1" spans="1:8">
      <c r="A147" s="16">
        <v>99</v>
      </c>
      <c r="B147" s="26" t="s">
        <v>238</v>
      </c>
      <c r="C147" s="28" t="s">
        <v>239</v>
      </c>
      <c r="D147" s="16" t="s">
        <v>240</v>
      </c>
      <c r="E147" s="16">
        <v>5</v>
      </c>
      <c r="F147" s="31">
        <v>273</v>
      </c>
      <c r="G147" s="18">
        <f t="shared" si="4"/>
        <v>1365</v>
      </c>
      <c r="H147" s="16"/>
    </row>
    <row r="148" s="1" customFormat="1" ht="34.5" customHeight="1" spans="1:8">
      <c r="A148" s="16">
        <v>100</v>
      </c>
      <c r="B148" s="26" t="s">
        <v>241</v>
      </c>
      <c r="C148" s="28" t="s">
        <v>242</v>
      </c>
      <c r="D148" s="16" t="s">
        <v>12</v>
      </c>
      <c r="E148" s="16">
        <v>5</v>
      </c>
      <c r="F148" s="31">
        <v>332.5</v>
      </c>
      <c r="G148" s="18">
        <f t="shared" si="4"/>
        <v>1662.5</v>
      </c>
      <c r="H148" s="16"/>
    </row>
    <row r="149" s="1" customFormat="1" ht="28.15" customHeight="1" spans="1:8">
      <c r="A149" s="16">
        <v>101</v>
      </c>
      <c r="B149" s="26" t="s">
        <v>243</v>
      </c>
      <c r="C149" s="28" t="s">
        <v>244</v>
      </c>
      <c r="D149" s="16" t="s">
        <v>12</v>
      </c>
      <c r="E149" s="16">
        <v>5</v>
      </c>
      <c r="F149" s="31">
        <v>304.5</v>
      </c>
      <c r="G149" s="18">
        <f t="shared" si="4"/>
        <v>1522.5</v>
      </c>
      <c r="H149" s="16"/>
    </row>
    <row r="150" s="1" customFormat="1" ht="24" customHeight="1" spans="1:8">
      <c r="A150" s="16">
        <v>102</v>
      </c>
      <c r="B150" s="28" t="s">
        <v>245</v>
      </c>
      <c r="C150" s="28" t="s">
        <v>246</v>
      </c>
      <c r="D150" s="16" t="s">
        <v>240</v>
      </c>
      <c r="E150" s="17">
        <v>50</v>
      </c>
      <c r="F150" s="16">
        <v>273</v>
      </c>
      <c r="G150" s="18">
        <f t="shared" si="4"/>
        <v>13650</v>
      </c>
      <c r="H150" s="30"/>
    </row>
    <row r="151" s="1" customFormat="1" ht="30" customHeight="1" spans="1:8">
      <c r="A151" s="16">
        <v>103</v>
      </c>
      <c r="B151" s="28" t="s">
        <v>247</v>
      </c>
      <c r="C151" s="28" t="s">
        <v>248</v>
      </c>
      <c r="D151" s="16" t="s">
        <v>249</v>
      </c>
      <c r="E151" s="17">
        <v>5</v>
      </c>
      <c r="F151" s="16">
        <v>1000</v>
      </c>
      <c r="G151" s="18">
        <f t="shared" si="4"/>
        <v>5000</v>
      </c>
      <c r="H151" s="30"/>
    </row>
    <row r="152" s="1" customFormat="1" ht="25.15" customHeight="1" spans="1:8">
      <c r="A152" s="16">
        <v>104</v>
      </c>
      <c r="B152" s="28" t="s">
        <v>250</v>
      </c>
      <c r="C152" s="28" t="s">
        <v>251</v>
      </c>
      <c r="D152" s="16" t="s">
        <v>12</v>
      </c>
      <c r="E152" s="17">
        <v>5</v>
      </c>
      <c r="F152" s="16">
        <f>(15000/5*3)*50%</f>
        <v>4500</v>
      </c>
      <c r="G152" s="18">
        <f t="shared" si="4"/>
        <v>22500</v>
      </c>
      <c r="H152" s="30"/>
    </row>
    <row r="153" s="1" customFormat="1" ht="16.15" customHeight="1" spans="1:8">
      <c r="A153" s="16">
        <v>105</v>
      </c>
      <c r="B153" s="28" t="s">
        <v>252</v>
      </c>
      <c r="C153" s="28" t="s">
        <v>253</v>
      </c>
      <c r="D153" s="16" t="s">
        <v>249</v>
      </c>
      <c r="E153" s="17">
        <v>18</v>
      </c>
      <c r="F153" s="16">
        <f>300*50%</f>
        <v>150</v>
      </c>
      <c r="G153" s="18">
        <f t="shared" si="4"/>
        <v>2700</v>
      </c>
      <c r="H153" s="30"/>
    </row>
    <row r="154" s="1" customFormat="1" ht="162" customHeight="1" spans="1:8">
      <c r="A154" s="16">
        <v>106</v>
      </c>
      <c r="B154" s="28" t="s">
        <v>254</v>
      </c>
      <c r="C154" s="28" t="s">
        <v>255</v>
      </c>
      <c r="D154" s="16" t="s">
        <v>234</v>
      </c>
      <c r="E154" s="17">
        <v>1</v>
      </c>
      <c r="F154" s="32">
        <f>'[1]计算式-审核'!J13</f>
        <v>112757.314475</v>
      </c>
      <c r="G154" s="18">
        <f t="shared" si="4"/>
        <v>112757.314475</v>
      </c>
      <c r="H154" s="30"/>
    </row>
    <row r="155" s="1" customFormat="1" ht="23" customHeight="1" spans="1:8">
      <c r="A155" s="12">
        <v>107</v>
      </c>
      <c r="B155" s="13" t="s">
        <v>256</v>
      </c>
      <c r="C155" s="33"/>
      <c r="D155" s="30" t="s">
        <v>257</v>
      </c>
      <c r="E155" s="30">
        <f>2+4+3+2+3+1+3</f>
        <v>18</v>
      </c>
      <c r="F155" s="16">
        <v>850</v>
      </c>
      <c r="G155" s="18">
        <f t="shared" si="4"/>
        <v>15300</v>
      </c>
      <c r="H155" s="30"/>
    </row>
    <row r="156" s="1" customFormat="1" ht="17" customHeight="1" spans="1:8">
      <c r="A156" s="7">
        <v>108</v>
      </c>
      <c r="B156" s="8" t="s">
        <v>258</v>
      </c>
      <c r="C156" s="33" t="s">
        <v>259</v>
      </c>
      <c r="D156" s="30" t="s">
        <v>12</v>
      </c>
      <c r="E156" s="30">
        <v>45</v>
      </c>
      <c r="F156" s="16">
        <v>231</v>
      </c>
      <c r="G156" s="18">
        <f t="shared" si="4"/>
        <v>10395</v>
      </c>
      <c r="H156" s="30"/>
    </row>
    <row r="157" s="1" customFormat="1" ht="17" customHeight="1" spans="1:8">
      <c r="A157" s="19"/>
      <c r="B157" s="34"/>
      <c r="C157" s="33" t="s">
        <v>260</v>
      </c>
      <c r="D157" s="30" t="s">
        <v>12</v>
      </c>
      <c r="E157" s="30">
        <v>45</v>
      </c>
      <c r="F157" s="16">
        <v>231</v>
      </c>
      <c r="G157" s="18">
        <f t="shared" si="4"/>
        <v>10395</v>
      </c>
      <c r="H157" s="30"/>
    </row>
    <row r="158" s="1" customFormat="1" ht="17" customHeight="1" spans="1:8">
      <c r="A158" s="19"/>
      <c r="B158" s="34"/>
      <c r="C158" s="33" t="s">
        <v>261</v>
      </c>
      <c r="D158" s="30" t="s">
        <v>12</v>
      </c>
      <c r="E158" s="30">
        <v>45</v>
      </c>
      <c r="F158" s="16">
        <v>231</v>
      </c>
      <c r="G158" s="18">
        <f t="shared" si="4"/>
        <v>10395</v>
      </c>
      <c r="H158" s="30"/>
    </row>
    <row r="159" s="1" customFormat="1" ht="17" customHeight="1" spans="1:8">
      <c r="A159" s="19"/>
      <c r="B159" s="34"/>
      <c r="C159" s="33" t="s">
        <v>262</v>
      </c>
      <c r="D159" s="30" t="s">
        <v>12</v>
      </c>
      <c r="E159" s="30">
        <v>45</v>
      </c>
      <c r="F159" s="16">
        <v>231</v>
      </c>
      <c r="G159" s="18">
        <f t="shared" si="4"/>
        <v>10395</v>
      </c>
      <c r="H159" s="30"/>
    </row>
    <row r="160" s="1" customFormat="1" ht="17" customHeight="1" spans="1:8">
      <c r="A160" s="12"/>
      <c r="B160" s="13"/>
      <c r="C160" s="33" t="s">
        <v>263</v>
      </c>
      <c r="D160" s="30" t="s">
        <v>234</v>
      </c>
      <c r="E160" s="30">
        <v>1</v>
      </c>
      <c r="F160" s="16">
        <v>2400</v>
      </c>
      <c r="G160" s="18">
        <f t="shared" si="4"/>
        <v>2400</v>
      </c>
      <c r="H160" s="30"/>
    </row>
    <row r="161" s="1" customFormat="1" ht="21" customHeight="1" spans="1:8">
      <c r="A161" s="16">
        <v>109</v>
      </c>
      <c r="B161" s="16" t="s">
        <v>264</v>
      </c>
      <c r="C161" s="28"/>
      <c r="D161" s="16" t="s">
        <v>265</v>
      </c>
      <c r="E161" s="16"/>
      <c r="F161" s="16"/>
      <c r="G161" s="35">
        <f>ROUND(SUM(G4:G160),)</f>
        <v>675790</v>
      </c>
      <c r="H161" s="30"/>
    </row>
    <row r="162" s="1" customFormat="1" ht="24" customHeight="1" spans="1:8">
      <c r="A162" s="36" t="s">
        <v>266</v>
      </c>
      <c r="B162" s="36"/>
      <c r="C162" s="36"/>
      <c r="D162" s="36"/>
      <c r="E162" s="37"/>
      <c r="F162" s="37"/>
      <c r="G162" s="37"/>
      <c r="H162" s="36"/>
    </row>
  </sheetData>
  <mergeCells count="36">
    <mergeCell ref="A1:H1"/>
    <mergeCell ref="E2:G2"/>
    <mergeCell ref="A162:H162"/>
    <mergeCell ref="A2:A3"/>
    <mergeCell ref="A4:A8"/>
    <mergeCell ref="A9:A15"/>
    <mergeCell ref="A16:A20"/>
    <mergeCell ref="A21:A25"/>
    <mergeCell ref="A26:A29"/>
    <mergeCell ref="A30:A38"/>
    <mergeCell ref="A39:A43"/>
    <mergeCell ref="A46:A47"/>
    <mergeCell ref="A63:A65"/>
    <mergeCell ref="A82:A86"/>
    <mergeCell ref="A87:A88"/>
    <mergeCell ref="A91:A93"/>
    <mergeCell ref="A156:A160"/>
    <mergeCell ref="B2:B3"/>
    <mergeCell ref="B4:B8"/>
    <mergeCell ref="B9:B15"/>
    <mergeCell ref="B16:B20"/>
    <mergeCell ref="B21:B25"/>
    <mergeCell ref="B26:B29"/>
    <mergeCell ref="B30:B38"/>
    <mergeCell ref="B39:B43"/>
    <mergeCell ref="B46:B47"/>
    <mergeCell ref="B63:B65"/>
    <mergeCell ref="B82:B86"/>
    <mergeCell ref="B87:B88"/>
    <mergeCell ref="B91:B93"/>
    <mergeCell ref="B156:B160"/>
    <mergeCell ref="C2:C3"/>
    <mergeCell ref="D2:D3"/>
    <mergeCell ref="H2:H3"/>
    <mergeCell ref="H46:H47"/>
    <mergeCell ref="H91:H9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控制价清单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可乐王子</cp:lastModifiedBy>
  <dcterms:created xsi:type="dcterms:W3CDTF">2020-12-24T02:12:00Z</dcterms:created>
  <dcterms:modified xsi:type="dcterms:W3CDTF">2020-12-29T02:45:43Z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